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8" activeTab="0"/>
  </bookViews>
  <sheets>
    <sheet name="Two independent means" sheetId="1" r:id="rId1"/>
    <sheet name="Two paired means" sheetId="2" r:id="rId2"/>
    <sheet name="Two probabilities" sheetId="3" r:id="rId3"/>
    <sheet name="Prevalence CI" sheetId="4" r:id="rId4"/>
  </sheets>
  <definedNames/>
  <calcPr fullCalcOnLoad="1"/>
</workbook>
</file>

<file path=xl/sharedStrings.xml><?xml version="1.0" encoding="utf-8"?>
<sst xmlns="http://schemas.openxmlformats.org/spreadsheetml/2006/main" count="92" uniqueCount="53">
  <si>
    <t>zeta beta</t>
  </si>
  <si>
    <t>n</t>
  </si>
  <si>
    <t>p2-p1</t>
  </si>
  <si>
    <t>IC</t>
  </si>
  <si>
    <t>TOTALE</t>
  </si>
  <si>
    <t>power</t>
  </si>
  <si>
    <t>alpha</t>
  </si>
  <si>
    <t>minimal clinically</t>
  </si>
  <si>
    <t>significant difference</t>
  </si>
  <si>
    <t>Statistical question:</t>
  </si>
  <si>
    <t>Is the mean of one group significantly different from the mean of the other group ?</t>
  </si>
  <si>
    <t>DATA INPUT</t>
  </si>
  <si>
    <t>treated:controls</t>
  </si>
  <si>
    <t>ratio</t>
  </si>
  <si>
    <t>p(type I error)</t>
  </si>
  <si>
    <t>Standard dev.</t>
  </si>
  <si>
    <t>SAMPLE SIZE</t>
  </si>
  <si>
    <t>TREATED</t>
  </si>
  <si>
    <t>CONTROLS</t>
  </si>
  <si>
    <t>LOST TO FOLLOW-UP (%)</t>
  </si>
  <si>
    <t>TOTAL</t>
  </si>
  <si>
    <t>INTERMEDIATE</t>
  </si>
  <si>
    <t>COMPUTATIONS</t>
  </si>
  <si>
    <t>1-alpha/2</t>
  </si>
  <si>
    <t>beta=1-power</t>
  </si>
  <si>
    <t>zeta alpha/2</t>
  </si>
  <si>
    <t>Is the intra-individual variation significantly different from zero ?</t>
  </si>
  <si>
    <t>(Every subject is a self-control)</t>
  </si>
  <si>
    <t>OF EACH GROUP</t>
  </si>
  <si>
    <t>probability to detect</t>
  </si>
  <si>
    <t>a minimal difference</t>
  </si>
  <si>
    <t>in the treated group</t>
  </si>
  <si>
    <t>p1: expected prob.</t>
  </si>
  <si>
    <t>p2: expected prob.</t>
  </si>
  <si>
    <t>in controls</t>
  </si>
  <si>
    <t>Is the proportion in one group significantly different from the proportion in the other group ?</t>
  </si>
  <si>
    <t>average p</t>
  </si>
  <si>
    <t>per group</t>
  </si>
  <si>
    <t>total</t>
  </si>
  <si>
    <t>with continuity</t>
  </si>
  <si>
    <t>correction</t>
  </si>
  <si>
    <t>Which is the confidence interval of a proportion (prevalence) ?</t>
  </si>
  <si>
    <t>SAMPLE</t>
  </si>
  <si>
    <t>SIZE</t>
  </si>
  <si>
    <t>expected</t>
  </si>
  <si>
    <t>prevalence</t>
  </si>
  <si>
    <t>max width</t>
  </si>
  <si>
    <t>confidence</t>
  </si>
  <si>
    <t>level</t>
  </si>
  <si>
    <t>1-prevalence</t>
  </si>
  <si>
    <t>z alpha/2</t>
  </si>
  <si>
    <t>final n</t>
  </si>
  <si>
    <t>IC/2 (precision)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</si>
</sst>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BEFFD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170" fontId="5" fillId="34" borderId="0" xfId="0" applyNumberFormat="1" applyFont="1" applyFill="1" applyAlignment="1">
      <alignment horizontal="center"/>
    </xf>
    <xf numFmtId="2" fontId="5" fillId="35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6" fillId="35" borderId="0" xfId="0" applyNumberFormat="1" applyFont="1" applyFill="1" applyAlignment="1">
      <alignment horizontal="center"/>
    </xf>
    <xf numFmtId="1" fontId="6" fillId="35" borderId="0" xfId="0" applyNumberFormat="1" applyFont="1" applyFill="1" applyAlignment="1">
      <alignment horizontal="center"/>
    </xf>
    <xf numFmtId="1" fontId="7" fillId="35" borderId="0" xfId="0" applyNumberFormat="1" applyFont="1" applyFill="1" applyAlignment="1">
      <alignment horizontal="center"/>
    </xf>
    <xf numFmtId="1" fontId="5" fillId="35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Fill="1" applyAlignment="1">
      <alignment horizontal="center"/>
    </xf>
    <xf numFmtId="0" fontId="5" fillId="36" borderId="0" xfId="0" applyFont="1" applyFill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5" width="20.7109375" style="0" customWidth="1"/>
    <col min="6" max="6" width="18.7109375" style="0" customWidth="1"/>
  </cols>
  <sheetData>
    <row r="1" spans="1:6" ht="15.75">
      <c r="A1" s="5" t="s">
        <v>9</v>
      </c>
      <c r="B1" s="2"/>
      <c r="D1" s="3" t="s">
        <v>10</v>
      </c>
      <c r="E1" s="2"/>
      <c r="F1" s="2"/>
    </row>
    <row r="2" spans="1:6" ht="15.75">
      <c r="A2" s="5"/>
      <c r="B2" s="2"/>
      <c r="D2" s="3"/>
      <c r="E2" s="2"/>
      <c r="F2" s="2"/>
    </row>
    <row r="3" spans="2:6" ht="15.75">
      <c r="B3" s="2"/>
      <c r="C3" s="3"/>
      <c r="E3" s="3" t="s">
        <v>29</v>
      </c>
      <c r="F3" s="3"/>
    </row>
    <row r="4" spans="1:6" ht="15.75">
      <c r="A4" s="5"/>
      <c r="B4" s="6" t="s">
        <v>7</v>
      </c>
      <c r="C4" s="3"/>
      <c r="D4" s="3" t="s">
        <v>14</v>
      </c>
      <c r="E4" s="3" t="s">
        <v>30</v>
      </c>
      <c r="F4" s="3" t="s">
        <v>12</v>
      </c>
    </row>
    <row r="5" spans="1:6" ht="15.75">
      <c r="A5" s="5"/>
      <c r="B5" s="6" t="s">
        <v>8</v>
      </c>
      <c r="C5" s="3" t="s">
        <v>15</v>
      </c>
      <c r="D5" s="3" t="s">
        <v>6</v>
      </c>
      <c r="E5" s="3" t="s">
        <v>5</v>
      </c>
      <c r="F5" s="3" t="s">
        <v>13</v>
      </c>
    </row>
    <row r="6" spans="1:6" ht="18">
      <c r="A6" s="9" t="s">
        <v>11</v>
      </c>
      <c r="B6" s="10">
        <v>1.47</v>
      </c>
      <c r="C6" s="10">
        <v>4</v>
      </c>
      <c r="D6" s="10">
        <v>0.05</v>
      </c>
      <c r="E6" s="11">
        <v>0.8</v>
      </c>
      <c r="F6" s="10">
        <v>1</v>
      </c>
    </row>
    <row r="7" spans="1:5" ht="18">
      <c r="A7" s="9"/>
      <c r="B7" s="8"/>
      <c r="C7" s="8"/>
      <c r="D7" s="8"/>
      <c r="E7" s="8"/>
    </row>
    <row r="8" spans="1:5" ht="18">
      <c r="A8" s="9"/>
      <c r="B8" s="8"/>
      <c r="C8" s="8"/>
      <c r="D8" s="8"/>
      <c r="E8" s="8"/>
    </row>
    <row r="9" spans="1:5" ht="18">
      <c r="A9" s="12"/>
      <c r="B9" s="13"/>
      <c r="C9" s="12"/>
      <c r="D9" s="13" t="s">
        <v>23</v>
      </c>
      <c r="E9" s="13" t="s">
        <v>24</v>
      </c>
    </row>
    <row r="10" spans="1:5" ht="18">
      <c r="A10" s="12" t="s">
        <v>21</v>
      </c>
      <c r="B10" s="13"/>
      <c r="C10" s="12"/>
      <c r="D10" s="13">
        <f>1-D6/2</f>
        <v>0.975</v>
      </c>
      <c r="E10" s="13">
        <f>1-E6</f>
        <v>0.19999999999999996</v>
      </c>
    </row>
    <row r="11" spans="1:5" ht="18">
      <c r="A11" s="12" t="s">
        <v>22</v>
      </c>
      <c r="B11" s="13"/>
      <c r="C11" s="12"/>
      <c r="D11" s="13"/>
      <c r="E11" s="13"/>
    </row>
    <row r="12" spans="1:5" ht="18">
      <c r="A12" s="12"/>
      <c r="B12" s="13"/>
      <c r="C12" s="12"/>
      <c r="D12" s="13" t="s">
        <v>25</v>
      </c>
      <c r="E12" s="13" t="s">
        <v>0</v>
      </c>
    </row>
    <row r="13" spans="1:5" ht="18">
      <c r="A13" s="12"/>
      <c r="B13" s="13"/>
      <c r="C13" s="12"/>
      <c r="D13" s="14">
        <f>NORMSINV(D10)</f>
        <v>1.9599639845400536</v>
      </c>
      <c r="E13" s="14">
        <f>NORMSINV(E6)</f>
        <v>0.8416212335729147</v>
      </c>
    </row>
    <row r="14" spans="1:6" ht="18">
      <c r="A14" s="9"/>
      <c r="B14" s="8"/>
      <c r="C14" s="8"/>
      <c r="D14" s="8"/>
      <c r="E14" s="8"/>
      <c r="F14" s="1"/>
    </row>
    <row r="15" spans="1:5" ht="18">
      <c r="A15" s="9"/>
      <c r="B15" s="9"/>
      <c r="C15" s="9"/>
      <c r="D15" s="9"/>
      <c r="E15" s="9"/>
    </row>
    <row r="16" spans="1:4" ht="20.25">
      <c r="A16" s="19"/>
      <c r="B16" s="20" t="s">
        <v>16</v>
      </c>
      <c r="C16" s="20"/>
      <c r="D16" s="9"/>
    </row>
    <row r="17" spans="1:4" ht="20.25">
      <c r="A17" s="19"/>
      <c r="B17" s="20"/>
      <c r="C17" s="20"/>
      <c r="D17" s="9"/>
    </row>
    <row r="18" spans="1:4" ht="20.25">
      <c r="A18" s="20" t="s">
        <v>17</v>
      </c>
      <c r="B18" s="21">
        <f>(F6+1)*((E13+D13)*C6/B6)^2</f>
        <v>116.23127007227122</v>
      </c>
      <c r="C18" s="22">
        <f>CEILING(B18,1)</f>
        <v>117</v>
      </c>
      <c r="D18" s="9"/>
    </row>
    <row r="19" spans="1:3" ht="20.25">
      <c r="A19" s="20" t="s">
        <v>18</v>
      </c>
      <c r="B19" s="21">
        <f>((F6+1)/F6)*((E13+D13)*C6/B6)^2</f>
        <v>116.23127007227122</v>
      </c>
      <c r="C19" s="22">
        <f>CEILING(B19,1)</f>
        <v>117</v>
      </c>
    </row>
    <row r="20" spans="1:3" ht="20.25">
      <c r="A20" s="19"/>
      <c r="B20" s="19"/>
      <c r="C20" s="23"/>
    </row>
    <row r="21" spans="1:3" ht="20.25">
      <c r="A21" s="20" t="s">
        <v>4</v>
      </c>
      <c r="B21" s="19"/>
      <c r="C21" s="22">
        <f>C18+C19</f>
        <v>234</v>
      </c>
    </row>
    <row r="24" spans="1:3" ht="18">
      <c r="A24" s="9" t="s">
        <v>19</v>
      </c>
      <c r="C24" s="10">
        <v>10</v>
      </c>
    </row>
    <row r="25" spans="1:4" ht="18">
      <c r="A25" s="9" t="s">
        <v>20</v>
      </c>
      <c r="C25" s="24">
        <f>C21*100/(100-$C$24)</f>
        <v>260</v>
      </c>
      <c r="D25" s="2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5" width="20.7109375" style="0" customWidth="1"/>
    <col min="6" max="6" width="18.7109375" style="0" customWidth="1"/>
  </cols>
  <sheetData>
    <row r="1" spans="1:6" ht="15.75">
      <c r="A1" s="5" t="s">
        <v>9</v>
      </c>
      <c r="B1" s="2"/>
      <c r="D1" s="3" t="s">
        <v>26</v>
      </c>
      <c r="E1" s="2"/>
      <c r="F1" s="2"/>
    </row>
    <row r="2" spans="1:6" ht="15.75">
      <c r="A2" s="5"/>
      <c r="B2" s="2"/>
      <c r="D2" s="3" t="s">
        <v>27</v>
      </c>
      <c r="E2" s="2"/>
      <c r="F2" s="2"/>
    </row>
    <row r="3" spans="1:6" ht="15.75">
      <c r="A3" s="5"/>
      <c r="B3" s="2"/>
      <c r="D3" s="3"/>
      <c r="E3" s="2"/>
      <c r="F3" s="2"/>
    </row>
    <row r="4" spans="2:6" ht="15.75">
      <c r="B4" s="2"/>
      <c r="C4" s="3"/>
      <c r="E4" s="3" t="s">
        <v>29</v>
      </c>
      <c r="F4" s="2"/>
    </row>
    <row r="5" spans="1:6" ht="15.75">
      <c r="A5" s="5"/>
      <c r="B5" s="6" t="s">
        <v>7</v>
      </c>
      <c r="C5" s="3"/>
      <c r="D5" s="3" t="s">
        <v>14</v>
      </c>
      <c r="E5" s="3" t="s">
        <v>30</v>
      </c>
      <c r="F5" s="4"/>
    </row>
    <row r="6" spans="1:5" ht="15.75">
      <c r="A6" s="5"/>
      <c r="B6" s="6" t="s">
        <v>8</v>
      </c>
      <c r="C6" s="3" t="s">
        <v>15</v>
      </c>
      <c r="D6" s="3" t="s">
        <v>6</v>
      </c>
      <c r="E6" s="3" t="s">
        <v>5</v>
      </c>
    </row>
    <row r="7" spans="1:5" ht="18">
      <c r="A7" s="9" t="s">
        <v>11</v>
      </c>
      <c r="B7" s="10">
        <v>0.4</v>
      </c>
      <c r="C7" s="10">
        <v>0.5</v>
      </c>
      <c r="D7" s="10">
        <v>0.05</v>
      </c>
      <c r="E7" s="11">
        <v>0.8</v>
      </c>
    </row>
    <row r="8" spans="1:5" ht="18">
      <c r="A8" s="9"/>
      <c r="B8" s="8"/>
      <c r="C8" s="8"/>
      <c r="D8" s="8"/>
      <c r="E8" s="8"/>
    </row>
    <row r="9" spans="1:5" ht="18">
      <c r="A9" s="9"/>
      <c r="B9" s="8"/>
      <c r="C9" s="8"/>
      <c r="D9" s="8"/>
      <c r="E9" s="8"/>
    </row>
    <row r="10" spans="1:5" ht="18">
      <c r="A10" s="12"/>
      <c r="B10" s="13"/>
      <c r="C10" s="12"/>
      <c r="D10" s="13" t="s">
        <v>23</v>
      </c>
      <c r="E10" s="13" t="s">
        <v>24</v>
      </c>
    </row>
    <row r="11" spans="1:5" ht="18">
      <c r="A11" s="12" t="s">
        <v>21</v>
      </c>
      <c r="B11" s="13"/>
      <c r="C11" s="12"/>
      <c r="D11" s="13">
        <f>1-D7/2</f>
        <v>0.975</v>
      </c>
      <c r="E11" s="13">
        <f>1-E7</f>
        <v>0.19999999999999996</v>
      </c>
    </row>
    <row r="12" spans="1:5" ht="18">
      <c r="A12" s="12" t="s">
        <v>22</v>
      </c>
      <c r="B12" s="13"/>
      <c r="C12" s="12"/>
      <c r="D12" s="13"/>
      <c r="E12" s="13"/>
    </row>
    <row r="13" spans="1:5" ht="18">
      <c r="A13" s="12"/>
      <c r="B13" s="13"/>
      <c r="C13" s="12"/>
      <c r="D13" s="13" t="s">
        <v>25</v>
      </c>
      <c r="E13" s="13" t="s">
        <v>0</v>
      </c>
    </row>
    <row r="14" spans="1:5" ht="18">
      <c r="A14" s="12"/>
      <c r="B14" s="13"/>
      <c r="C14" s="12"/>
      <c r="D14" s="14">
        <f>NORMSINV(D11)</f>
        <v>1.9599639845400536</v>
      </c>
      <c r="E14" s="14">
        <f>NORMSINV(E7)</f>
        <v>0.8416212335729147</v>
      </c>
    </row>
    <row r="15" spans="1:6" ht="18">
      <c r="A15" s="9"/>
      <c r="B15" s="8"/>
      <c r="C15" s="8"/>
      <c r="D15" s="8"/>
      <c r="E15" s="8"/>
      <c r="F15" s="1"/>
    </row>
    <row r="16" spans="1:5" ht="18">
      <c r="A16" s="9"/>
      <c r="B16" s="9"/>
      <c r="C16" s="9"/>
      <c r="D16" s="9"/>
      <c r="E16" s="9"/>
    </row>
    <row r="17" spans="1:5" ht="18">
      <c r="A17" s="9"/>
      <c r="B17" s="9"/>
      <c r="C17" s="8" t="s">
        <v>1</v>
      </c>
      <c r="D17" s="26" t="s">
        <v>51</v>
      </c>
      <c r="E17" s="9"/>
    </row>
    <row r="18" spans="1:5" ht="20.25">
      <c r="A18" s="20" t="s">
        <v>16</v>
      </c>
      <c r="B18" s="9"/>
      <c r="C18" s="27">
        <f>((E14+D14)*C7/B7)^2</f>
        <v>12.263874584920448</v>
      </c>
      <c r="D18" s="28">
        <f>CEILING(C18,1)</f>
        <v>13</v>
      </c>
      <c r="E18" s="9"/>
    </row>
    <row r="19" ht="18">
      <c r="A19" s="9" t="s">
        <v>28</v>
      </c>
    </row>
    <row r="22" spans="1:2" ht="20.25">
      <c r="A22" s="18"/>
      <c r="B22" s="18"/>
    </row>
    <row r="23" spans="1:2" ht="20.25">
      <c r="A23" s="18"/>
      <c r="B23" s="18"/>
    </row>
    <row r="24" spans="1:2" ht="20.25">
      <c r="A24" s="18"/>
      <c r="B24" s="18"/>
    </row>
    <row r="25" spans="1:2" ht="20.25">
      <c r="A25" s="18"/>
      <c r="B25" s="18"/>
    </row>
    <row r="26" spans="1:2" ht="20.25">
      <c r="A26" s="18"/>
      <c r="B26" s="18"/>
    </row>
    <row r="27" spans="1:2" ht="20.25">
      <c r="A27" s="18"/>
      <c r="B27" s="18"/>
    </row>
    <row r="28" spans="1:2" ht="20.25">
      <c r="A28" s="18"/>
      <c r="B28" s="1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75" zoomScaleNormal="75" zoomScalePageLayoutView="0" workbookViewId="0" topLeftCell="A1">
      <selection activeCell="C8" sqref="C8"/>
    </sheetView>
  </sheetViews>
  <sheetFormatPr defaultColWidth="9.140625" defaultRowHeight="12.75"/>
  <cols>
    <col min="1" max="7" width="20.7109375" style="0" customWidth="1"/>
  </cols>
  <sheetData>
    <row r="1" spans="1:10" ht="15.75">
      <c r="A1" s="5" t="s">
        <v>9</v>
      </c>
      <c r="B1" s="2"/>
      <c r="D1" s="3" t="s">
        <v>35</v>
      </c>
      <c r="E1" s="2"/>
      <c r="F1" s="2"/>
      <c r="G1" s="2"/>
      <c r="H1" s="2"/>
      <c r="I1" s="2"/>
      <c r="J1" s="2"/>
    </row>
    <row r="2" spans="1:10" ht="15.75">
      <c r="A2" s="5"/>
      <c r="C2" s="2"/>
      <c r="D2" s="3"/>
      <c r="E2" s="2"/>
      <c r="G2" s="2"/>
      <c r="H2" s="2"/>
      <c r="I2" s="2"/>
      <c r="J2" s="2"/>
    </row>
    <row r="3" spans="1:10" ht="15.75">
      <c r="A3" s="5"/>
      <c r="C3" s="2"/>
      <c r="E3" s="3" t="s">
        <v>29</v>
      </c>
      <c r="G3" s="2"/>
      <c r="H3" s="2"/>
      <c r="I3" s="2"/>
      <c r="J3" s="2"/>
    </row>
    <row r="4" spans="1:10" ht="15.75">
      <c r="A4" s="5"/>
      <c r="B4" s="3" t="s">
        <v>32</v>
      </c>
      <c r="C4" s="3" t="s">
        <v>33</v>
      </c>
      <c r="D4" s="3" t="s">
        <v>14</v>
      </c>
      <c r="E4" s="3" t="s">
        <v>30</v>
      </c>
      <c r="F4" s="2"/>
      <c r="G4" s="2"/>
      <c r="H4" s="2"/>
      <c r="I4" s="2"/>
      <c r="J4" s="2"/>
    </row>
    <row r="5" spans="1:8" ht="15.75">
      <c r="A5" s="5"/>
      <c r="B5" s="3" t="s">
        <v>31</v>
      </c>
      <c r="C5" s="3" t="s">
        <v>34</v>
      </c>
      <c r="D5" s="3" t="s">
        <v>6</v>
      </c>
      <c r="E5" s="3" t="s">
        <v>5</v>
      </c>
      <c r="F5" s="3"/>
      <c r="G5" s="2"/>
      <c r="H5" s="2"/>
    </row>
    <row r="6" spans="1:8" ht="18">
      <c r="A6" s="9" t="s">
        <v>11</v>
      </c>
      <c r="B6" s="10">
        <v>0.3</v>
      </c>
      <c r="C6" s="10">
        <v>0.4</v>
      </c>
      <c r="D6" s="10">
        <v>0.05</v>
      </c>
      <c r="E6" s="11">
        <v>0.8</v>
      </c>
      <c r="F6" s="3"/>
      <c r="G6" s="2"/>
      <c r="H6" s="2"/>
    </row>
    <row r="7" spans="1:8" ht="18">
      <c r="A7" s="9"/>
      <c r="B7" s="16"/>
      <c r="C7" s="16"/>
      <c r="D7" s="16"/>
      <c r="E7" s="16"/>
      <c r="F7" s="3"/>
      <c r="G7" s="2"/>
      <c r="H7" s="2"/>
    </row>
    <row r="8" spans="1:8" ht="18">
      <c r="A8" s="9"/>
      <c r="B8" s="8"/>
      <c r="C8" s="8"/>
      <c r="D8" s="8"/>
      <c r="E8" s="8"/>
      <c r="F8" s="3"/>
      <c r="G8" s="3"/>
      <c r="H8" s="3"/>
    </row>
    <row r="9" spans="1:8" ht="18">
      <c r="A9" s="12"/>
      <c r="B9" s="13" t="s">
        <v>2</v>
      </c>
      <c r="C9" s="13" t="s">
        <v>36</v>
      </c>
      <c r="D9" s="13" t="s">
        <v>23</v>
      </c>
      <c r="E9" s="13" t="s">
        <v>24</v>
      </c>
      <c r="F9" s="3"/>
      <c r="G9" s="3"/>
      <c r="H9" s="3"/>
    </row>
    <row r="10" spans="1:8" ht="18">
      <c r="A10" s="12" t="s">
        <v>21</v>
      </c>
      <c r="B10" s="13">
        <f>C6-B6</f>
        <v>0.10000000000000003</v>
      </c>
      <c r="C10" s="13">
        <f>(B6+C6)/2</f>
        <v>0.35</v>
      </c>
      <c r="D10" s="13">
        <f>1-D6/2</f>
        <v>0.975</v>
      </c>
      <c r="E10" s="13">
        <f>1-E6</f>
        <v>0.19999999999999996</v>
      </c>
      <c r="F10" s="2"/>
      <c r="G10" s="2"/>
      <c r="H10" s="2"/>
    </row>
    <row r="11" spans="1:10" ht="18">
      <c r="A11" s="12" t="s">
        <v>22</v>
      </c>
      <c r="B11" s="13"/>
      <c r="C11" s="13"/>
      <c r="D11" s="13"/>
      <c r="E11" s="13"/>
      <c r="F11" s="2"/>
      <c r="G11" s="2"/>
      <c r="H11" s="2"/>
      <c r="I11" s="2"/>
      <c r="J11" s="2"/>
    </row>
    <row r="12" spans="1:10" ht="18">
      <c r="A12" s="12"/>
      <c r="B12" s="13"/>
      <c r="C12" s="13"/>
      <c r="D12" s="13" t="s">
        <v>25</v>
      </c>
      <c r="E12" s="13" t="s">
        <v>0</v>
      </c>
      <c r="F12" s="2"/>
      <c r="G12" s="2"/>
      <c r="H12" s="2"/>
      <c r="I12" s="2"/>
      <c r="J12" s="2"/>
    </row>
    <row r="13" spans="1:10" ht="18">
      <c r="A13" s="13"/>
      <c r="B13" s="13"/>
      <c r="C13" s="13"/>
      <c r="D13" s="14">
        <f>NORMSINV(D10)</f>
        <v>1.9599639845400536</v>
      </c>
      <c r="E13" s="14">
        <f>NORMSINV(E6)</f>
        <v>0.8416212335729147</v>
      </c>
      <c r="F13" s="2"/>
      <c r="G13" s="2"/>
      <c r="H13" s="2"/>
      <c r="I13" s="2"/>
      <c r="J13" s="2"/>
    </row>
    <row r="14" spans="1:10" ht="18">
      <c r="A14" s="7"/>
      <c r="B14" s="7"/>
      <c r="C14" s="7"/>
      <c r="D14" s="7"/>
      <c r="E14" s="7"/>
      <c r="F14" s="2"/>
      <c r="G14" s="2"/>
      <c r="H14" s="2"/>
      <c r="I14" s="2"/>
      <c r="J14" s="2"/>
    </row>
    <row r="15" spans="1:5" ht="18">
      <c r="A15" s="7"/>
      <c r="B15" s="7"/>
      <c r="C15" s="7"/>
      <c r="D15" s="7"/>
      <c r="E15" s="7"/>
    </row>
    <row r="16" spans="1:5" ht="18">
      <c r="A16" s="9"/>
      <c r="B16" s="7"/>
      <c r="C16" s="7"/>
      <c r="D16" s="17" t="s">
        <v>39</v>
      </c>
      <c r="E16" s="7"/>
    </row>
    <row r="17" spans="1:5" ht="18">
      <c r="A17" s="9" t="s">
        <v>16</v>
      </c>
      <c r="B17" s="7"/>
      <c r="C17" s="17"/>
      <c r="D17" s="17" t="s">
        <v>40</v>
      </c>
      <c r="E17" s="7"/>
    </row>
    <row r="18" spans="1:5" ht="18">
      <c r="A18" s="9" t="s">
        <v>37</v>
      </c>
      <c r="B18" s="7"/>
      <c r="C18" s="15">
        <f>((D13*SQRT(2*C10*(1-C10))+E13*SQRT(B6*(1-B6)+C6*(1-C6)))/B10)^2</f>
        <v>355.94281271162515</v>
      </c>
      <c r="D18" s="24">
        <f>CEILING(C18+2/ABS(B10),1)</f>
        <v>376</v>
      </c>
      <c r="E18" s="7"/>
    </row>
    <row r="19" spans="1:4" ht="18">
      <c r="A19" s="9" t="s">
        <v>38</v>
      </c>
      <c r="C19" s="24">
        <f>ROUNDUP(C18,0)*2</f>
        <v>712</v>
      </c>
      <c r="D19" s="24">
        <f>ROUNDUP(D18,0)*2</f>
        <v>752</v>
      </c>
    </row>
    <row r="21" spans="1:3" ht="18">
      <c r="A21" s="9" t="s">
        <v>19</v>
      </c>
      <c r="C21" s="10">
        <v>20</v>
      </c>
    </row>
    <row r="22" spans="1:4" ht="18">
      <c r="A22" s="9" t="s">
        <v>20</v>
      </c>
      <c r="C22" s="24">
        <f>C19*100/(100-$C$21)</f>
        <v>890</v>
      </c>
      <c r="D22" s="24">
        <f>D19*100/(100-$C$21)</f>
        <v>940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6" width="20.7109375" style="0" customWidth="1"/>
  </cols>
  <sheetData>
    <row r="1" spans="1:6" ht="15.75">
      <c r="A1" s="5" t="s">
        <v>9</v>
      </c>
      <c r="B1" s="2"/>
      <c r="D1" s="3" t="s">
        <v>41</v>
      </c>
      <c r="E1" s="2"/>
      <c r="F1" s="2"/>
    </row>
    <row r="2" spans="1:6" ht="18">
      <c r="A2" s="9"/>
      <c r="B2" s="7"/>
      <c r="C2" s="7"/>
      <c r="D2" s="8"/>
      <c r="E2" s="7"/>
      <c r="F2" s="7"/>
    </row>
    <row r="3" spans="1:5" ht="18">
      <c r="A3" s="9"/>
      <c r="B3" s="8" t="s">
        <v>44</v>
      </c>
      <c r="C3" s="8" t="s">
        <v>46</v>
      </c>
      <c r="D3" s="8" t="s">
        <v>47</v>
      </c>
      <c r="E3" s="8"/>
    </row>
    <row r="4" spans="1:4" ht="18">
      <c r="A4" s="9"/>
      <c r="B4" s="8" t="s">
        <v>45</v>
      </c>
      <c r="C4" s="8" t="s">
        <v>3</v>
      </c>
      <c r="D4" s="8" t="s">
        <v>48</v>
      </c>
    </row>
    <row r="5" spans="1:4" ht="18">
      <c r="A5" s="9" t="s">
        <v>11</v>
      </c>
      <c r="B5" s="10">
        <v>0.05</v>
      </c>
      <c r="C5" s="10">
        <v>0.02</v>
      </c>
      <c r="D5" s="10">
        <v>0.95</v>
      </c>
    </row>
    <row r="6" spans="1:5" ht="18">
      <c r="A6" s="9"/>
      <c r="B6" s="8"/>
      <c r="C6" s="8" t="s">
        <v>52</v>
      </c>
      <c r="D6" s="8"/>
      <c r="E6" s="8"/>
    </row>
    <row r="7" spans="1:5" ht="18">
      <c r="A7" s="9"/>
      <c r="B7" s="8"/>
      <c r="C7" s="8">
        <f>C5/2</f>
        <v>0.01</v>
      </c>
      <c r="D7" s="8"/>
      <c r="E7" s="8"/>
    </row>
    <row r="8" spans="1:5" ht="18">
      <c r="A8" s="12"/>
      <c r="B8" s="12"/>
      <c r="C8" s="13"/>
      <c r="D8" s="12"/>
      <c r="E8" s="8"/>
    </row>
    <row r="9" spans="1:5" ht="18">
      <c r="A9" s="12" t="s">
        <v>21</v>
      </c>
      <c r="B9" s="13" t="s">
        <v>49</v>
      </c>
      <c r="C9" s="13"/>
      <c r="D9" s="13" t="s">
        <v>50</v>
      </c>
      <c r="E9" s="8"/>
    </row>
    <row r="10" spans="1:5" ht="18">
      <c r="A10" s="12" t="s">
        <v>22</v>
      </c>
      <c r="B10" s="13">
        <f>1-B5</f>
        <v>0.95</v>
      </c>
      <c r="C10" s="13"/>
      <c r="D10" s="14">
        <f>NORMSINV(1-(1-D5)/2)</f>
        <v>1.9599639845400536</v>
      </c>
      <c r="E10" s="8"/>
    </row>
    <row r="11" spans="1:5" ht="18">
      <c r="A11" s="7"/>
      <c r="B11" s="8"/>
      <c r="C11" s="8"/>
      <c r="D11" s="8"/>
      <c r="E11" s="8"/>
    </row>
    <row r="12" spans="1:5" ht="18">
      <c r="A12" s="9"/>
      <c r="B12" s="8"/>
      <c r="C12" s="8"/>
      <c r="D12" s="8"/>
      <c r="E12" s="8"/>
    </row>
    <row r="13" spans="1:5" ht="18">
      <c r="A13" s="9" t="s">
        <v>42</v>
      </c>
      <c r="B13" s="8"/>
      <c r="C13" s="16" t="s">
        <v>1</v>
      </c>
      <c r="D13" s="26" t="s">
        <v>51</v>
      </c>
      <c r="E13" s="8"/>
    </row>
    <row r="14" spans="1:5" ht="18">
      <c r="A14" s="9" t="s">
        <v>43</v>
      </c>
      <c r="B14" s="8"/>
      <c r="C14" s="27">
        <f>B5*B10*(D10*2/C5)^2</f>
        <v>1824.6929398297082</v>
      </c>
      <c r="D14" s="28">
        <f>CEILING(C14,1)</f>
        <v>1825</v>
      </c>
      <c r="E14" s="8"/>
    </row>
    <row r="15" spans="1:5" ht="18">
      <c r="A15" s="7"/>
      <c r="B15" s="8"/>
      <c r="C15" s="8"/>
      <c r="D15" s="8"/>
      <c r="E15" s="8"/>
    </row>
    <row r="16" spans="1:5" ht="18">
      <c r="A16" s="7"/>
      <c r="C16" s="8"/>
      <c r="D16" s="8"/>
      <c r="E16" s="8"/>
    </row>
    <row r="17" spans="3:5" ht="18">
      <c r="C17" s="8"/>
      <c r="D17" s="8"/>
      <c r="E17" s="8"/>
    </row>
    <row r="18" spans="2:6" ht="18">
      <c r="B18" s="8"/>
      <c r="C18" s="8"/>
      <c r="D18" s="8"/>
      <c r="E18" s="8"/>
      <c r="F18" s="8"/>
    </row>
    <row r="19" spans="2:6" ht="18">
      <c r="B19" s="7"/>
      <c r="C19" s="7"/>
      <c r="D19" s="7"/>
      <c r="E19" s="7"/>
      <c r="F19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Verlato</dc:creator>
  <cp:keywords/>
  <dc:description/>
  <cp:lastModifiedBy>Giuseppe Verlato</cp:lastModifiedBy>
  <cp:lastPrinted>2007-09-05T13:23:09Z</cp:lastPrinted>
  <dcterms:created xsi:type="dcterms:W3CDTF">2002-06-23T21:44:13Z</dcterms:created>
  <dcterms:modified xsi:type="dcterms:W3CDTF">2018-05-24T11:09:06Z</dcterms:modified>
  <cp:category/>
  <cp:version/>
  <cp:contentType/>
  <cp:contentStatus/>
</cp:coreProperties>
</file>