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3"/>
  </bookViews>
  <sheets>
    <sheet name="Standardizzazione Diretta" sheetId="1" r:id="rId1"/>
    <sheet name="Standardizzazione Indiretta" sheetId="2" r:id="rId2"/>
    <sheet name="Dati_Operai" sheetId="3" r:id="rId3"/>
    <sheet name="Dati_diabete" sheetId="4" r:id="rId4"/>
  </sheets>
  <definedNames/>
  <calcPr fullCalcOnLoad="1"/>
</workbook>
</file>

<file path=xl/sharedStrings.xml><?xml version="1.0" encoding="utf-8"?>
<sst xmlns="http://schemas.openxmlformats.org/spreadsheetml/2006/main" count="170" uniqueCount="51">
  <si>
    <t>0-29 anni</t>
  </si>
  <si>
    <t>30-59 anni</t>
  </si>
  <si>
    <t>&gt;=60 anni</t>
  </si>
  <si>
    <t>Classi di età</t>
  </si>
  <si>
    <t>totale</t>
  </si>
  <si>
    <t>Popolazione</t>
  </si>
  <si>
    <t>Decessi</t>
  </si>
  <si>
    <t>Morti/1000 pa</t>
  </si>
  <si>
    <t>Popolazione femminile generale</t>
  </si>
  <si>
    <t>Donne diabetiche</t>
  </si>
  <si>
    <t>Rate ratio =</t>
  </si>
  <si>
    <t>La popolazione di riferimento fornisce la struttura della popolazione</t>
  </si>
  <si>
    <t>Decessi attesi</t>
  </si>
  <si>
    <t>(Standardized rate)</t>
  </si>
  <si>
    <t>Tasso di mortalità</t>
  </si>
  <si>
    <t>/1000 persone-anno</t>
  </si>
  <si>
    <t>(Standardized Rate Ratio)</t>
  </si>
  <si>
    <t>La popolazione di riferimento fornisce i tassi di mortalità</t>
  </si>
  <si>
    <t>Tassi di mortalità</t>
  </si>
  <si>
    <t>Analisi grezza</t>
  </si>
  <si>
    <t>Rapporto di mortalità standardizzato =</t>
  </si>
  <si>
    <t>*</t>
  </si>
  <si>
    <t>=</t>
  </si>
  <si>
    <t>/</t>
  </si>
  <si>
    <t>Tasso standardizzato</t>
  </si>
  <si>
    <t>Totale decessi attesi</t>
  </si>
  <si>
    <t>Popolazione di riferimento</t>
  </si>
  <si>
    <t>Tasso pop.riferimento</t>
  </si>
  <si>
    <t>Tasso diabetiche</t>
  </si>
  <si>
    <t>(Rischio relativo)=</t>
  </si>
  <si>
    <t>Tasso pop.generale</t>
  </si>
  <si>
    <t>(Standardized Mortality Ratio (SMR)) =</t>
  </si>
  <si>
    <t>morti osservate</t>
  </si>
  <si>
    <t>morti attese</t>
  </si>
  <si>
    <t>Popolazione per</t>
  </si>
  <si>
    <t>fasce d'età</t>
  </si>
  <si>
    <t xml:space="preserve">Rapporto di tassi standardizzati = </t>
  </si>
  <si>
    <t>STANDARDIZZAZIONE DIRETTA</t>
  </si>
  <si>
    <t>STANDARDIZZAZIONE INDIRETTA</t>
  </si>
  <si>
    <t>(anni)</t>
  </si>
  <si>
    <t>20-24</t>
  </si>
  <si>
    <t>25-34</t>
  </si>
  <si>
    <t>35-44</t>
  </si>
  <si>
    <t>45-54</t>
  </si>
  <si>
    <t>55-64</t>
  </si>
  <si>
    <t>Popolazione generale</t>
  </si>
  <si>
    <t>Operai</t>
  </si>
  <si>
    <t>Tasso gruppo in studio</t>
  </si>
  <si>
    <t>Pop. Generale</t>
  </si>
  <si>
    <t>Gruppo in studio</t>
  </si>
  <si>
    <t>Pop. Riferimento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</si>
</sst>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2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2" fontId="3" fillId="34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right"/>
    </xf>
    <xf numFmtId="170" fontId="3" fillId="34" borderId="0" xfId="0" applyNumberFormat="1" applyFont="1" applyFill="1" applyAlignment="1">
      <alignment horizontal="center"/>
    </xf>
    <xf numFmtId="170" fontId="3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right"/>
    </xf>
    <xf numFmtId="2" fontId="3" fillId="34" borderId="13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2" fontId="3" fillId="4" borderId="16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5" fillId="30" borderId="0" xfId="0" applyFont="1" applyFill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1" fillId="30" borderId="0" xfId="0" applyFont="1" applyFill="1" applyAlignment="1">
      <alignment horizontal="center"/>
    </xf>
    <xf numFmtId="2" fontId="3" fillId="30" borderId="16" xfId="0" applyNumberFormat="1" applyFont="1" applyFill="1" applyBorder="1" applyAlignment="1">
      <alignment horizontal="center"/>
    </xf>
    <xf numFmtId="2" fontId="3" fillId="30" borderId="15" xfId="0" applyNumberFormat="1" applyFont="1" applyFill="1" applyBorder="1" applyAlignment="1">
      <alignment horizontal="center"/>
    </xf>
    <xf numFmtId="2" fontId="3" fillId="30" borderId="17" xfId="0" applyNumberFormat="1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35" borderId="12" xfId="0" applyNumberFormat="1" applyFont="1" applyFill="1" applyBorder="1" applyAlignment="1">
      <alignment horizontal="center"/>
    </xf>
    <xf numFmtId="3" fontId="3" fillId="35" borderId="13" xfId="0" applyNumberFormat="1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 horizontal="center"/>
    </xf>
    <xf numFmtId="3" fontId="3" fillId="30" borderId="12" xfId="0" applyNumberFormat="1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3" fontId="3" fillId="34" borderId="0" xfId="0" applyNumberFormat="1" applyFont="1" applyFill="1" applyAlignment="1">
      <alignment horizontal="left"/>
    </xf>
    <xf numFmtId="3" fontId="3" fillId="35" borderId="1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2" fontId="3" fillId="3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13.7109375" style="1" customWidth="1"/>
    <col min="2" max="2" width="15.7109375" style="1" customWidth="1"/>
    <col min="3" max="3" width="10.7109375" style="1" customWidth="1"/>
    <col min="4" max="4" width="18.7109375" style="1" customWidth="1"/>
    <col min="5" max="5" width="2.7109375" style="1" customWidth="1"/>
    <col min="6" max="6" width="15.7109375" style="1" customWidth="1"/>
    <col min="7" max="7" width="10.7109375" style="1" customWidth="1"/>
    <col min="8" max="8" width="18.7109375" style="1" customWidth="1"/>
    <col min="9" max="11" width="9.140625" style="1" customWidth="1"/>
  </cols>
  <sheetData>
    <row r="1" ht="22.5">
      <c r="C1" s="29" t="s">
        <v>19</v>
      </c>
    </row>
    <row r="3" spans="1:8" ht="15">
      <c r="A3" s="2"/>
      <c r="B3" s="62"/>
      <c r="C3" s="63" t="s">
        <v>45</v>
      </c>
      <c r="D3" s="64"/>
      <c r="E3" s="34"/>
      <c r="F3" s="70"/>
      <c r="G3" s="70" t="s">
        <v>46</v>
      </c>
      <c r="H3" s="73"/>
    </row>
    <row r="4" spans="1:8" ht="15">
      <c r="A4" s="2" t="s">
        <v>3</v>
      </c>
      <c r="B4" s="62" t="s">
        <v>5</v>
      </c>
      <c r="C4" s="63" t="s">
        <v>6</v>
      </c>
      <c r="D4" s="65" t="s">
        <v>14</v>
      </c>
      <c r="E4" s="52"/>
      <c r="F4" s="70" t="s">
        <v>5</v>
      </c>
      <c r="G4" s="70" t="s">
        <v>6</v>
      </c>
      <c r="H4" s="74" t="s">
        <v>14</v>
      </c>
    </row>
    <row r="5" spans="1:8" ht="15">
      <c r="A5" s="2" t="s">
        <v>39</v>
      </c>
      <c r="B5" s="62"/>
      <c r="C5" s="63"/>
      <c r="D5" s="93" t="s">
        <v>7</v>
      </c>
      <c r="E5" s="34"/>
      <c r="F5" s="70"/>
      <c r="G5" s="70"/>
      <c r="H5" s="94" t="s">
        <v>7</v>
      </c>
    </row>
    <row r="6" spans="1:8" ht="15">
      <c r="A6" s="4"/>
      <c r="B6" s="16"/>
      <c r="C6" s="8"/>
      <c r="D6" s="67">
        <f>IF(COUNT(B6:C6)=2,1000*C6/B6,"")</f>
      </c>
      <c r="E6" s="50"/>
      <c r="F6" s="53"/>
      <c r="G6" s="54"/>
      <c r="H6" s="76">
        <f>IF(COUNT(F6:G6)=2,1000*G6/F6,"")</f>
      </c>
    </row>
    <row r="7" spans="1:8" ht="15">
      <c r="A7" s="3"/>
      <c r="B7" s="17"/>
      <c r="C7" s="9"/>
      <c r="D7" s="67">
        <f>IF(COUNT(B7:C7)=2,1000*C7/B7,"")</f>
      </c>
      <c r="E7" s="13"/>
      <c r="F7" s="55"/>
      <c r="G7" s="56"/>
      <c r="H7" s="76">
        <f>IF(COUNT(F7:G7)=2,1000*G7/F7,"")</f>
      </c>
    </row>
    <row r="8" spans="1:8" ht="15">
      <c r="A8" s="5"/>
      <c r="B8" s="18"/>
      <c r="C8" s="10"/>
      <c r="D8" s="67">
        <f>IF(COUNT(B8:C8)=2,1000*C8/B8,"")</f>
      </c>
      <c r="E8" s="13"/>
      <c r="F8" s="57"/>
      <c r="G8" s="58"/>
      <c r="H8" s="76">
        <f>IF(COUNT(F8:G8)=2,1000*G8/F8,"")</f>
      </c>
    </row>
    <row r="9" spans="1:8" ht="15">
      <c r="A9" s="3"/>
      <c r="B9" s="80"/>
      <c r="C9" s="9"/>
      <c r="D9" s="67">
        <f aca="true" t="shared" si="0" ref="D9:D14">IF(COUNT(B9:C9)=2,1000*C9/B9,"")</f>
      </c>
      <c r="E9" s="13"/>
      <c r="F9" s="84"/>
      <c r="G9" s="56"/>
      <c r="H9" s="76">
        <f aca="true" t="shared" si="1" ref="H9:H15">IF(COUNT(F9:G9)=2,1000*G9/F9,"")</f>
      </c>
    </row>
    <row r="10" spans="1:8" ht="15">
      <c r="A10" s="5"/>
      <c r="B10" s="81"/>
      <c r="C10" s="10"/>
      <c r="D10" s="67">
        <f t="shared" si="0"/>
      </c>
      <c r="E10" s="13"/>
      <c r="F10" s="85"/>
      <c r="G10" s="58"/>
      <c r="H10" s="76">
        <f t="shared" si="1"/>
      </c>
    </row>
    <row r="11" spans="1:8" ht="15">
      <c r="A11" s="3"/>
      <c r="B11" s="80"/>
      <c r="C11" s="9"/>
      <c r="D11" s="67">
        <f t="shared" si="0"/>
      </c>
      <c r="E11" s="13"/>
      <c r="F11" s="84"/>
      <c r="G11" s="56"/>
      <c r="H11" s="76">
        <f t="shared" si="1"/>
      </c>
    </row>
    <row r="12" spans="1:8" ht="15">
      <c r="A12" s="3"/>
      <c r="B12" s="80"/>
      <c r="C12" s="9"/>
      <c r="D12" s="67">
        <f t="shared" si="0"/>
      </c>
      <c r="E12" s="13"/>
      <c r="F12" s="84"/>
      <c r="G12" s="56"/>
      <c r="H12" s="76">
        <f t="shared" si="1"/>
      </c>
    </row>
    <row r="13" spans="1:8" ht="15">
      <c r="A13" s="3"/>
      <c r="B13" s="80"/>
      <c r="C13" s="9"/>
      <c r="D13" s="67">
        <f t="shared" si="0"/>
      </c>
      <c r="E13" s="13"/>
      <c r="F13" s="84"/>
      <c r="G13" s="56"/>
      <c r="H13" s="76">
        <f t="shared" si="1"/>
      </c>
    </row>
    <row r="14" spans="1:8" ht="15">
      <c r="A14" s="3"/>
      <c r="B14" s="80"/>
      <c r="C14" s="9"/>
      <c r="D14" s="67">
        <f t="shared" si="0"/>
      </c>
      <c r="E14" s="13"/>
      <c r="F14" s="84"/>
      <c r="G14" s="56"/>
      <c r="H14" s="76">
        <f t="shared" si="1"/>
      </c>
    </row>
    <row r="15" spans="1:8" ht="15">
      <c r="A15" s="5"/>
      <c r="B15" s="81"/>
      <c r="C15" s="10"/>
      <c r="D15" s="68">
        <f>IF(COUNT(B15:C15)=2,1000*C15/B15,"")</f>
      </c>
      <c r="E15" s="51"/>
      <c r="F15" s="85"/>
      <c r="G15" s="58"/>
      <c r="H15" s="77">
        <f t="shared" si="1"/>
      </c>
    </row>
    <row r="16" spans="1:8" ht="15">
      <c r="A16" s="2" t="s">
        <v>4</v>
      </c>
      <c r="B16" s="82">
        <f>SUM(B6:B15)</f>
        <v>0</v>
      </c>
      <c r="C16" s="63">
        <f>SUM(C6:C15)</f>
        <v>0</v>
      </c>
      <c r="D16" s="69">
        <f>IF(B16&gt;0,1000*C16/B16,"")</f>
      </c>
      <c r="E16" s="13"/>
      <c r="F16" s="86">
        <f>SUM(F6:F15)</f>
        <v>0</v>
      </c>
      <c r="G16" s="71">
        <f>SUM(G6:G15)</f>
        <v>0</v>
      </c>
      <c r="H16" s="97">
        <f>IF(F16&gt;0,1000*G16/F16,"")</f>
      </c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3"/>
      <c r="C18" s="23"/>
      <c r="D18" s="41" t="s">
        <v>47</v>
      </c>
      <c r="E18" s="28" t="s">
        <v>23</v>
      </c>
      <c r="F18" s="36" t="s">
        <v>30</v>
      </c>
      <c r="G18" s="23"/>
      <c r="H18" s="2"/>
    </row>
    <row r="19" spans="1:8" ht="15">
      <c r="A19" s="2"/>
      <c r="B19" s="23"/>
      <c r="C19" s="24" t="s">
        <v>10</v>
      </c>
      <c r="D19" s="25">
        <f>H16</f>
      </c>
      <c r="E19" s="28" t="s">
        <v>23</v>
      </c>
      <c r="F19" s="37">
        <f>D16</f>
      </c>
      <c r="G19" s="23"/>
      <c r="H19" s="2"/>
    </row>
    <row r="20" spans="1:8" ht="15">
      <c r="A20" s="2"/>
      <c r="B20" s="23"/>
      <c r="C20" s="24" t="s">
        <v>29</v>
      </c>
      <c r="D20" s="43">
        <f>IF(COUNTBLANK(F19)=0,H16/D16,"")</f>
      </c>
      <c r="E20" s="42"/>
      <c r="F20" s="30"/>
      <c r="G20" s="23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3" s="1" customFormat="1" ht="21">
      <c r="C23" s="7" t="s">
        <v>37</v>
      </c>
    </row>
    <row r="24" s="1" customFormat="1" ht="15">
      <c r="D24" s="6" t="s">
        <v>11</v>
      </c>
    </row>
    <row r="25" s="1" customFormat="1" ht="15">
      <c r="D25" s="6"/>
    </row>
    <row r="26" spans="1:6" s="1" customFormat="1" ht="15">
      <c r="A26" s="2"/>
      <c r="B26" s="62" t="s">
        <v>50</v>
      </c>
      <c r="C26" s="34"/>
      <c r="D26" s="71" t="s">
        <v>49</v>
      </c>
      <c r="E26" s="34"/>
      <c r="F26" s="3"/>
    </row>
    <row r="27" spans="1:6" s="1" customFormat="1" ht="15">
      <c r="A27" s="2" t="s">
        <v>3</v>
      </c>
      <c r="B27" s="62" t="s">
        <v>5</v>
      </c>
      <c r="C27" s="34"/>
      <c r="D27" s="72" t="s">
        <v>14</v>
      </c>
      <c r="E27" s="49"/>
      <c r="F27" s="19" t="s">
        <v>12</v>
      </c>
    </row>
    <row r="28" spans="1:6" s="1" customFormat="1" ht="15">
      <c r="A28" s="2"/>
      <c r="B28" s="62"/>
      <c r="C28" s="34"/>
      <c r="D28" s="73" t="s">
        <v>7</v>
      </c>
      <c r="E28" s="34"/>
      <c r="F28" s="96"/>
    </row>
    <row r="29" spans="1:6" s="1" customFormat="1" ht="15">
      <c r="A29" s="4">
        <f aca="true" t="shared" si="2" ref="A29:B31">A6</f>
        <v>0</v>
      </c>
      <c r="B29" s="79">
        <f t="shared" si="2"/>
        <v>0</v>
      </c>
      <c r="C29" s="47" t="s">
        <v>21</v>
      </c>
      <c r="D29" s="59">
        <f>H6</f>
      </c>
      <c r="E29" s="50" t="s">
        <v>22</v>
      </c>
      <c r="F29" s="20">
        <f>IF(COUNT(B29:D29)=2,B29*D29/1000,"")</f>
      </c>
    </row>
    <row r="30" spans="1:6" s="1" customFormat="1" ht="15">
      <c r="A30" s="3">
        <f t="shared" si="2"/>
        <v>0</v>
      </c>
      <c r="B30" s="80">
        <f t="shared" si="2"/>
        <v>0</v>
      </c>
      <c r="C30" s="34" t="s">
        <v>21</v>
      </c>
      <c r="D30" s="87">
        <f>H7</f>
      </c>
      <c r="E30" s="13" t="s">
        <v>22</v>
      </c>
      <c r="F30" s="20">
        <f>IF(COUNT(B30:D30)=2,B30*D30/1000,"")</f>
      </c>
    </row>
    <row r="31" spans="1:6" s="1" customFormat="1" ht="15">
      <c r="A31" s="3">
        <f t="shared" si="2"/>
        <v>0</v>
      </c>
      <c r="B31" s="80">
        <f t="shared" si="2"/>
        <v>0</v>
      </c>
      <c r="C31" s="34" t="s">
        <v>21</v>
      </c>
      <c r="D31" s="87">
        <f>H8</f>
      </c>
      <c r="E31" s="13" t="s">
        <v>22</v>
      </c>
      <c r="F31" s="20">
        <f>IF(COUNT(B31:D31)=2,B31*D31/1000,"")</f>
      </c>
    </row>
    <row r="32" spans="1:6" s="1" customFormat="1" ht="15">
      <c r="A32" s="3">
        <f aca="true" t="shared" si="3" ref="A32:B38">A9</f>
        <v>0</v>
      </c>
      <c r="B32" s="80">
        <f t="shared" si="3"/>
        <v>0</v>
      </c>
      <c r="C32" s="34" t="s">
        <v>21</v>
      </c>
      <c r="D32" s="87">
        <f aca="true" t="shared" si="4" ref="D32:D38">H9</f>
      </c>
      <c r="E32" s="13" t="s">
        <v>22</v>
      </c>
      <c r="F32" s="20">
        <f>IF(COUNT(B32:D32)=2,B32*D32/1000,"")</f>
      </c>
    </row>
    <row r="33" spans="1:6" s="1" customFormat="1" ht="15">
      <c r="A33" s="3">
        <f t="shared" si="3"/>
        <v>0</v>
      </c>
      <c r="B33" s="80">
        <f t="shared" si="3"/>
        <v>0</v>
      </c>
      <c r="C33" s="34" t="s">
        <v>21</v>
      </c>
      <c r="D33" s="87">
        <f t="shared" si="4"/>
      </c>
      <c r="E33" s="13" t="s">
        <v>22</v>
      </c>
      <c r="F33" s="20">
        <f aca="true" t="shared" si="5" ref="F33:F38">IF(COUNT(B33:D33)=2,B33*D33/1000,"")</f>
      </c>
    </row>
    <row r="34" spans="1:6" s="1" customFormat="1" ht="15">
      <c r="A34" s="3">
        <f t="shared" si="3"/>
        <v>0</v>
      </c>
      <c r="B34" s="80">
        <f t="shared" si="3"/>
        <v>0</v>
      </c>
      <c r="C34" s="34" t="s">
        <v>21</v>
      </c>
      <c r="D34" s="87">
        <f t="shared" si="4"/>
      </c>
      <c r="E34" s="13" t="s">
        <v>22</v>
      </c>
      <c r="F34" s="20">
        <f t="shared" si="5"/>
      </c>
    </row>
    <row r="35" spans="1:6" s="1" customFormat="1" ht="15">
      <c r="A35" s="3">
        <f t="shared" si="3"/>
        <v>0</v>
      </c>
      <c r="B35" s="80">
        <f t="shared" si="3"/>
        <v>0</v>
      </c>
      <c r="C35" s="34" t="s">
        <v>21</v>
      </c>
      <c r="D35" s="87">
        <f t="shared" si="4"/>
      </c>
      <c r="E35" s="13" t="s">
        <v>22</v>
      </c>
      <c r="F35" s="20">
        <f t="shared" si="5"/>
      </c>
    </row>
    <row r="36" spans="1:6" s="1" customFormat="1" ht="15">
      <c r="A36" s="3">
        <f t="shared" si="3"/>
        <v>0</v>
      </c>
      <c r="B36" s="80">
        <f t="shared" si="3"/>
        <v>0</v>
      </c>
      <c r="C36" s="34" t="s">
        <v>21</v>
      </c>
      <c r="D36" s="87">
        <f t="shared" si="4"/>
      </c>
      <c r="E36" s="13" t="s">
        <v>22</v>
      </c>
      <c r="F36" s="20">
        <f t="shared" si="5"/>
      </c>
    </row>
    <row r="37" spans="1:6" s="1" customFormat="1" ht="15">
      <c r="A37" s="3">
        <f t="shared" si="3"/>
        <v>0</v>
      </c>
      <c r="B37" s="80">
        <f t="shared" si="3"/>
        <v>0</v>
      </c>
      <c r="C37" s="34" t="s">
        <v>21</v>
      </c>
      <c r="D37" s="87">
        <f t="shared" si="4"/>
      </c>
      <c r="E37" s="13" t="s">
        <v>22</v>
      </c>
      <c r="F37" s="20">
        <f t="shared" si="5"/>
      </c>
    </row>
    <row r="38" spans="1:6" s="1" customFormat="1" ht="15">
      <c r="A38" s="5">
        <f t="shared" si="3"/>
        <v>0</v>
      </c>
      <c r="B38" s="81">
        <f t="shared" si="3"/>
        <v>0</v>
      </c>
      <c r="C38" s="48" t="s">
        <v>21</v>
      </c>
      <c r="D38" s="88">
        <f t="shared" si="4"/>
      </c>
      <c r="E38" s="51" t="s">
        <v>22</v>
      </c>
      <c r="F38" s="21">
        <f t="shared" si="5"/>
      </c>
    </row>
    <row r="39" spans="1:6" s="1" customFormat="1" ht="15">
      <c r="A39" s="2" t="s">
        <v>4</v>
      </c>
      <c r="B39" s="82">
        <f>SUM(B29:B38)</f>
        <v>0</v>
      </c>
      <c r="C39" s="34"/>
      <c r="D39" s="3"/>
      <c r="E39" s="3"/>
      <c r="F39" s="22">
        <f>SUM(F29:F38)</f>
        <v>0</v>
      </c>
    </row>
    <row r="40" spans="1:6" s="1" customFormat="1" ht="15">
      <c r="A40" s="38"/>
      <c r="B40" s="34"/>
      <c r="C40" s="34"/>
      <c r="D40" s="12"/>
      <c r="E40" s="12"/>
      <c r="F40" s="34"/>
    </row>
    <row r="41" spans="1:6" s="1" customFormat="1" ht="15">
      <c r="A41" s="2"/>
      <c r="B41" s="2"/>
      <c r="C41" s="2"/>
      <c r="D41" s="41" t="s">
        <v>25</v>
      </c>
      <c r="E41" s="27" t="s">
        <v>23</v>
      </c>
      <c r="F41" s="36" t="s">
        <v>26</v>
      </c>
    </row>
    <row r="42" spans="1:6" s="1" customFormat="1" ht="15">
      <c r="A42" s="60"/>
      <c r="B42" s="24" t="s">
        <v>24</v>
      </c>
      <c r="C42" s="24" t="s">
        <v>22</v>
      </c>
      <c r="D42" s="24">
        <f>F39</f>
        <v>0</v>
      </c>
      <c r="E42" s="30" t="s">
        <v>23</v>
      </c>
      <c r="F42" s="89">
        <f>B39</f>
        <v>0</v>
      </c>
    </row>
    <row r="43" spans="1:6" s="1" customFormat="1" ht="15">
      <c r="A43" s="23"/>
      <c r="B43" s="24" t="s">
        <v>13</v>
      </c>
      <c r="C43" s="24" t="s">
        <v>22</v>
      </c>
      <c r="D43" s="25">
        <f>IF(F39&gt;0,1000*F39/B39,"")</f>
      </c>
      <c r="E43" s="26" t="s">
        <v>15</v>
      </c>
      <c r="F43" s="27"/>
    </row>
    <row r="44" spans="1:6" s="1" customFormat="1" ht="15">
      <c r="A44" s="38"/>
      <c r="B44" s="39"/>
      <c r="C44" s="39"/>
      <c r="D44" s="40"/>
      <c r="E44" s="14"/>
      <c r="F44" s="15"/>
    </row>
    <row r="45" spans="4:6" s="1" customFormat="1" ht="12.75">
      <c r="D45" s="41" t="s">
        <v>24</v>
      </c>
      <c r="E45" s="35" t="s">
        <v>23</v>
      </c>
      <c r="F45" s="36" t="s">
        <v>27</v>
      </c>
    </row>
    <row r="46" spans="1:6" s="1" customFormat="1" ht="15">
      <c r="A46" s="26" t="s">
        <v>36</v>
      </c>
      <c r="B46" s="61"/>
      <c r="C46" s="24"/>
      <c r="D46" s="25">
        <f>D43</f>
      </c>
      <c r="E46" s="30" t="s">
        <v>23</v>
      </c>
      <c r="F46" s="37">
        <f>D16</f>
      </c>
    </row>
    <row r="47" spans="1:6" ht="15">
      <c r="A47" s="27"/>
      <c r="B47" s="24" t="s">
        <v>16</v>
      </c>
      <c r="C47" s="30" t="s">
        <v>22</v>
      </c>
      <c r="D47" s="42">
        <f>IF(COUNTBLANK(F46)=0,D43/F46,"")</f>
      </c>
      <c r="E47" s="23"/>
      <c r="F47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140" zoomScaleNormal="140" zoomScalePageLayoutView="0" workbookViewId="0" topLeftCell="A1">
      <selection activeCell="F6" sqref="F6:G10"/>
    </sheetView>
  </sheetViews>
  <sheetFormatPr defaultColWidth="9.140625" defaultRowHeight="12.75"/>
  <cols>
    <col min="1" max="1" width="13.7109375" style="1" customWidth="1"/>
    <col min="2" max="2" width="15.7109375" style="1" customWidth="1"/>
    <col min="3" max="3" width="10.7109375" style="1" customWidth="1"/>
    <col min="4" max="4" width="18.7109375" style="1" customWidth="1"/>
    <col min="5" max="5" width="2.7109375" style="1" customWidth="1"/>
    <col min="6" max="6" width="15.7109375" style="1" customWidth="1"/>
    <col min="7" max="7" width="10.7109375" style="1" customWidth="1"/>
    <col min="8" max="8" width="18.7109375" style="1" customWidth="1"/>
    <col min="9" max="11" width="9.140625" style="1" customWidth="1"/>
  </cols>
  <sheetData>
    <row r="1" ht="22.5">
      <c r="C1" s="29" t="s">
        <v>19</v>
      </c>
    </row>
    <row r="3" spans="1:8" ht="15">
      <c r="A3" s="2"/>
      <c r="B3" s="62"/>
      <c r="C3" s="63" t="s">
        <v>45</v>
      </c>
      <c r="D3" s="64"/>
      <c r="E3" s="34"/>
      <c r="F3" s="70"/>
      <c r="G3" s="70" t="s">
        <v>46</v>
      </c>
      <c r="H3" s="73"/>
    </row>
    <row r="4" spans="1:8" ht="15">
      <c r="A4" s="2" t="s">
        <v>3</v>
      </c>
      <c r="B4" s="62" t="s">
        <v>5</v>
      </c>
      <c r="C4" s="63" t="s">
        <v>6</v>
      </c>
      <c r="D4" s="65" t="s">
        <v>14</v>
      </c>
      <c r="E4" s="52"/>
      <c r="F4" s="70" t="s">
        <v>5</v>
      </c>
      <c r="G4" s="70" t="s">
        <v>6</v>
      </c>
      <c r="H4" s="74" t="s">
        <v>14</v>
      </c>
    </row>
    <row r="5" spans="1:8" ht="15">
      <c r="A5" s="2" t="s">
        <v>39</v>
      </c>
      <c r="B5" s="62"/>
      <c r="C5" s="63"/>
      <c r="D5" s="93" t="s">
        <v>7</v>
      </c>
      <c r="E5" s="34"/>
      <c r="F5" s="70"/>
      <c r="G5" s="70"/>
      <c r="H5" s="94" t="s">
        <v>7</v>
      </c>
    </row>
    <row r="6" spans="1:8" ht="15">
      <c r="A6" s="4"/>
      <c r="B6" s="79"/>
      <c r="C6" s="8"/>
      <c r="D6" s="67">
        <f aca="true" t="shared" si="0" ref="D6:D15">IF(COUNT(B6:C6)=2,1000*C6/B6,"")</f>
      </c>
      <c r="E6" s="50"/>
      <c r="F6" s="83"/>
      <c r="G6" s="54"/>
      <c r="H6" s="76">
        <f aca="true" t="shared" si="1" ref="H6:H15">IF(COUNT(F6:G6)=2,1000*G6/F6,"")</f>
      </c>
    </row>
    <row r="7" spans="1:8" ht="15">
      <c r="A7" s="3"/>
      <c r="B7" s="80"/>
      <c r="C7" s="9"/>
      <c r="D7" s="67">
        <f t="shared" si="0"/>
      </c>
      <c r="E7" s="13"/>
      <c r="F7" s="84"/>
      <c r="G7" s="56"/>
      <c r="H7" s="76">
        <f t="shared" si="1"/>
      </c>
    </row>
    <row r="8" spans="1:8" ht="15">
      <c r="A8" s="3"/>
      <c r="B8" s="80"/>
      <c r="C8" s="9"/>
      <c r="D8" s="67">
        <f t="shared" si="0"/>
      </c>
      <c r="E8" s="13"/>
      <c r="F8" s="84"/>
      <c r="G8" s="56"/>
      <c r="H8" s="76">
        <f t="shared" si="1"/>
      </c>
    </row>
    <row r="9" spans="1:8" ht="15">
      <c r="A9" s="3"/>
      <c r="B9" s="80"/>
      <c r="C9" s="9"/>
      <c r="D9" s="67">
        <f t="shared" si="0"/>
      </c>
      <c r="E9" s="13"/>
      <c r="F9" s="84"/>
      <c r="G9" s="56"/>
      <c r="H9" s="76">
        <f t="shared" si="1"/>
      </c>
    </row>
    <row r="10" spans="1:8" ht="15">
      <c r="A10" s="5"/>
      <c r="B10" s="81"/>
      <c r="C10" s="10"/>
      <c r="D10" s="67">
        <f t="shared" si="0"/>
      </c>
      <c r="E10" s="13"/>
      <c r="F10" s="85"/>
      <c r="G10" s="58"/>
      <c r="H10" s="76">
        <f t="shared" si="1"/>
      </c>
    </row>
    <row r="11" spans="1:8" ht="15">
      <c r="A11" s="3"/>
      <c r="B11" s="95"/>
      <c r="C11" s="9"/>
      <c r="D11" s="67">
        <f t="shared" si="0"/>
      </c>
      <c r="E11" s="13"/>
      <c r="F11" s="84"/>
      <c r="G11" s="56"/>
      <c r="H11" s="76">
        <f t="shared" si="1"/>
      </c>
    </row>
    <row r="12" spans="1:8" ht="15">
      <c r="A12" s="3"/>
      <c r="B12" s="95"/>
      <c r="C12" s="9"/>
      <c r="D12" s="67">
        <f t="shared" si="0"/>
      </c>
      <c r="E12" s="13"/>
      <c r="F12" s="84"/>
      <c r="G12" s="56"/>
      <c r="H12" s="76">
        <f t="shared" si="1"/>
      </c>
    </row>
    <row r="13" spans="1:8" ht="15">
      <c r="A13" s="3"/>
      <c r="B13" s="80"/>
      <c r="C13" s="9"/>
      <c r="D13" s="67">
        <f t="shared" si="0"/>
      </c>
      <c r="E13" s="13"/>
      <c r="F13" s="84"/>
      <c r="G13" s="56"/>
      <c r="H13" s="76">
        <f t="shared" si="1"/>
      </c>
    </row>
    <row r="14" spans="1:8" ht="15">
      <c r="A14" s="3"/>
      <c r="B14" s="80"/>
      <c r="C14" s="9"/>
      <c r="D14" s="67">
        <f t="shared" si="0"/>
      </c>
      <c r="E14" s="13"/>
      <c r="F14" s="84"/>
      <c r="G14" s="56"/>
      <c r="H14" s="76">
        <f t="shared" si="1"/>
      </c>
    </row>
    <row r="15" spans="1:8" ht="15">
      <c r="A15" s="5"/>
      <c r="B15" s="81"/>
      <c r="C15" s="10"/>
      <c r="D15" s="68">
        <f t="shared" si="0"/>
      </c>
      <c r="E15" s="51"/>
      <c r="F15" s="85"/>
      <c r="G15" s="58"/>
      <c r="H15" s="77">
        <f t="shared" si="1"/>
      </c>
    </row>
    <row r="16" spans="1:8" ht="15">
      <c r="A16" s="2" t="s">
        <v>4</v>
      </c>
      <c r="B16" s="82">
        <f>SUM(B6:B15)</f>
        <v>0</v>
      </c>
      <c r="C16" s="63">
        <f>SUM(C6:C15)</f>
        <v>0</v>
      </c>
      <c r="D16" s="69">
        <f>IF(B16&gt;0,1000*C16/B16,"")</f>
      </c>
      <c r="E16" s="13"/>
      <c r="F16" s="86">
        <f>SUM(F6:F15)</f>
        <v>0</v>
      </c>
      <c r="G16" s="71">
        <f>SUM(G6:G15)</f>
        <v>0</v>
      </c>
      <c r="H16" s="76">
        <f>IF(F16&gt;0,1000*G16/F16,"")</f>
      </c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3"/>
      <c r="C18" s="23"/>
      <c r="D18" s="41" t="s">
        <v>47</v>
      </c>
      <c r="E18" s="28" t="s">
        <v>23</v>
      </c>
      <c r="F18" s="36" t="s">
        <v>30</v>
      </c>
      <c r="G18" s="23"/>
      <c r="H18" s="2"/>
    </row>
    <row r="19" spans="1:8" s="1" customFormat="1" ht="15">
      <c r="A19" s="2"/>
      <c r="B19" s="23"/>
      <c r="C19" s="24" t="s">
        <v>10</v>
      </c>
      <c r="D19" s="25">
        <f>H16</f>
      </c>
      <c r="E19" s="28" t="s">
        <v>23</v>
      </c>
      <c r="F19" s="37">
        <f>D16</f>
      </c>
      <c r="G19" s="23"/>
      <c r="H19" s="2"/>
    </row>
    <row r="20" spans="1:8" s="1" customFormat="1" ht="15">
      <c r="A20" s="2"/>
      <c r="B20" s="23"/>
      <c r="C20" s="24" t="s">
        <v>29</v>
      </c>
      <c r="D20" s="43">
        <f>IF(COUNTBLANK(D19:F19)=0,D19/F19,"")</f>
      </c>
      <c r="E20" s="42"/>
      <c r="F20" s="30"/>
      <c r="G20" s="23"/>
      <c r="H20" s="2"/>
    </row>
    <row r="21" s="1" customFormat="1" ht="12.75"/>
    <row r="22" s="1" customFormat="1" ht="12.75"/>
    <row r="23" s="1" customFormat="1" ht="21">
      <c r="C23" s="7" t="s">
        <v>38</v>
      </c>
    </row>
    <row r="24" s="1" customFormat="1" ht="15">
      <c r="C24" s="6" t="s">
        <v>17</v>
      </c>
    </row>
    <row r="25" s="1" customFormat="1" ht="15">
      <c r="C25" s="6"/>
    </row>
    <row r="26" spans="1:6" s="1" customFormat="1" ht="15">
      <c r="A26" s="2"/>
      <c r="B26" s="62" t="s">
        <v>48</v>
      </c>
      <c r="C26" s="34"/>
      <c r="D26" s="71" t="s">
        <v>49</v>
      </c>
      <c r="E26" s="34"/>
      <c r="F26" s="3"/>
    </row>
    <row r="27" spans="1:6" s="1" customFormat="1" ht="15">
      <c r="A27" s="2" t="s">
        <v>3</v>
      </c>
      <c r="B27" s="62" t="s">
        <v>18</v>
      </c>
      <c r="C27" s="34"/>
      <c r="D27" s="72" t="s">
        <v>34</v>
      </c>
      <c r="E27" s="49"/>
      <c r="F27" s="19" t="s">
        <v>12</v>
      </c>
    </row>
    <row r="28" spans="1:6" s="1" customFormat="1" ht="15">
      <c r="A28" s="2"/>
      <c r="B28" s="64" t="s">
        <v>7</v>
      </c>
      <c r="C28" s="34"/>
      <c r="D28" s="72" t="s">
        <v>35</v>
      </c>
      <c r="E28" s="34"/>
      <c r="F28" s="96"/>
    </row>
    <row r="29" spans="1:6" s="1" customFormat="1" ht="15">
      <c r="A29" s="4">
        <f>A6</f>
        <v>0</v>
      </c>
      <c r="B29" s="31">
        <f>D6</f>
      </c>
      <c r="C29" s="50" t="s">
        <v>21</v>
      </c>
      <c r="D29" s="90">
        <f>F6</f>
        <v>0</v>
      </c>
      <c r="E29" s="47" t="s">
        <v>22</v>
      </c>
      <c r="F29" s="20">
        <f>IF(COUNT(B29:D29)=2,B29*D29/1000,"")</f>
      </c>
    </row>
    <row r="30" spans="1:6" s="1" customFormat="1" ht="15">
      <c r="A30" s="3">
        <f>A7</f>
        <v>0</v>
      </c>
      <c r="B30" s="11">
        <f>D7</f>
      </c>
      <c r="C30" s="50" t="s">
        <v>21</v>
      </c>
      <c r="D30" s="91">
        <f>F7</f>
        <v>0</v>
      </c>
      <c r="E30" s="34" t="s">
        <v>22</v>
      </c>
      <c r="F30" s="20">
        <f>IF(COUNT(B30:D30)=2,B30*D30/1000,"")</f>
      </c>
    </row>
    <row r="31" spans="1:6" s="1" customFormat="1" ht="15">
      <c r="A31" s="3">
        <f aca="true" t="shared" si="2" ref="A31:A38">A8</f>
        <v>0</v>
      </c>
      <c r="B31" s="11">
        <f aca="true" t="shared" si="3" ref="B31:B38">D8</f>
      </c>
      <c r="C31" s="50" t="s">
        <v>21</v>
      </c>
      <c r="D31" s="91">
        <f aca="true" t="shared" si="4" ref="D31:D38">F8</f>
        <v>0</v>
      </c>
      <c r="E31" s="34" t="s">
        <v>22</v>
      </c>
      <c r="F31" s="20">
        <f>IF(COUNT(B31:D31)=2,B31*D31/1000,"")</f>
      </c>
    </row>
    <row r="32" spans="1:6" s="1" customFormat="1" ht="15">
      <c r="A32" s="3">
        <f t="shared" si="2"/>
        <v>0</v>
      </c>
      <c r="B32" s="11">
        <f t="shared" si="3"/>
      </c>
      <c r="C32" s="50" t="s">
        <v>21</v>
      </c>
      <c r="D32" s="91">
        <f t="shared" si="4"/>
        <v>0</v>
      </c>
      <c r="E32" s="34" t="s">
        <v>22</v>
      </c>
      <c r="F32" s="20">
        <f aca="true" t="shared" si="5" ref="F32:F38">IF(COUNT(B32:D32)=2,B32*D32/1000,"")</f>
      </c>
    </row>
    <row r="33" spans="1:6" s="1" customFormat="1" ht="15">
      <c r="A33" s="3">
        <f t="shared" si="2"/>
        <v>0</v>
      </c>
      <c r="B33" s="11">
        <f t="shared" si="3"/>
      </c>
      <c r="C33" s="50" t="s">
        <v>21</v>
      </c>
      <c r="D33" s="91">
        <f t="shared" si="4"/>
        <v>0</v>
      </c>
      <c r="E33" s="34" t="s">
        <v>22</v>
      </c>
      <c r="F33" s="20">
        <f t="shared" si="5"/>
      </c>
    </row>
    <row r="34" spans="1:6" ht="15">
      <c r="A34" s="3">
        <f t="shared" si="2"/>
        <v>0</v>
      </c>
      <c r="B34" s="11">
        <f t="shared" si="3"/>
      </c>
      <c r="C34" s="50" t="s">
        <v>21</v>
      </c>
      <c r="D34" s="91">
        <f t="shared" si="4"/>
        <v>0</v>
      </c>
      <c r="E34" s="34" t="s">
        <v>22</v>
      </c>
      <c r="F34" s="20">
        <f t="shared" si="5"/>
      </c>
    </row>
    <row r="35" spans="1:6" ht="15">
      <c r="A35" s="3">
        <f t="shared" si="2"/>
        <v>0</v>
      </c>
      <c r="B35" s="11">
        <f t="shared" si="3"/>
      </c>
      <c r="C35" s="50" t="s">
        <v>21</v>
      </c>
      <c r="D35" s="91">
        <f t="shared" si="4"/>
        <v>0</v>
      </c>
      <c r="E35" s="34" t="s">
        <v>22</v>
      </c>
      <c r="F35" s="20">
        <f t="shared" si="5"/>
      </c>
    </row>
    <row r="36" spans="1:6" ht="15">
      <c r="A36" s="3">
        <f t="shared" si="2"/>
        <v>0</v>
      </c>
      <c r="B36" s="11">
        <f t="shared" si="3"/>
      </c>
      <c r="C36" s="50" t="s">
        <v>21</v>
      </c>
      <c r="D36" s="91">
        <f t="shared" si="4"/>
        <v>0</v>
      </c>
      <c r="E36" s="34" t="s">
        <v>22</v>
      </c>
      <c r="F36" s="20">
        <f t="shared" si="5"/>
      </c>
    </row>
    <row r="37" spans="1:6" ht="15">
      <c r="A37" s="3">
        <f t="shared" si="2"/>
        <v>0</v>
      </c>
      <c r="B37" s="11">
        <f t="shared" si="3"/>
      </c>
      <c r="C37" s="50" t="s">
        <v>21</v>
      </c>
      <c r="D37" s="91">
        <f t="shared" si="4"/>
        <v>0</v>
      </c>
      <c r="E37" s="34" t="s">
        <v>22</v>
      </c>
      <c r="F37" s="20">
        <f t="shared" si="5"/>
      </c>
    </row>
    <row r="38" spans="1:6" ht="15">
      <c r="A38" s="5">
        <f t="shared" si="2"/>
        <v>0</v>
      </c>
      <c r="B38" s="32">
        <f t="shared" si="3"/>
      </c>
      <c r="C38" s="51" t="s">
        <v>21</v>
      </c>
      <c r="D38" s="92">
        <f t="shared" si="4"/>
        <v>0</v>
      </c>
      <c r="E38" s="48" t="s">
        <v>22</v>
      </c>
      <c r="F38" s="21">
        <f t="shared" si="5"/>
      </c>
    </row>
    <row r="39" spans="1:6" ht="15">
      <c r="A39" s="2" t="s">
        <v>4</v>
      </c>
      <c r="B39" s="33"/>
      <c r="C39" s="34"/>
      <c r="D39" s="3"/>
      <c r="E39" s="12"/>
      <c r="F39" s="45">
        <f>SUM(F29:F38)</f>
        <v>0</v>
      </c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4" t="s">
        <v>32</v>
      </c>
      <c r="E41" s="28" t="s">
        <v>23</v>
      </c>
      <c r="F41" s="26" t="s">
        <v>33</v>
      </c>
    </row>
    <row r="42" spans="1:6" ht="15">
      <c r="A42" s="27"/>
      <c r="B42" s="27"/>
      <c r="C42" s="44" t="s">
        <v>20</v>
      </c>
      <c r="D42" s="46">
        <f>G16</f>
        <v>0</v>
      </c>
      <c r="E42" s="28" t="s">
        <v>23</v>
      </c>
      <c r="F42" s="37">
        <f>F39</f>
        <v>0</v>
      </c>
    </row>
    <row r="43" spans="1:6" ht="15">
      <c r="A43" s="27"/>
      <c r="B43" s="27"/>
      <c r="C43" s="44" t="s">
        <v>31</v>
      </c>
      <c r="D43" s="43">
        <f>IF(F42&gt;0,D42/F39,"")</f>
      </c>
      <c r="E43" s="23"/>
      <c r="F43" s="23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6" sqref="F6:G10"/>
    </sheetView>
  </sheetViews>
  <sheetFormatPr defaultColWidth="9.140625" defaultRowHeight="12.75"/>
  <cols>
    <col min="1" max="1" width="13.7109375" style="1" customWidth="1"/>
    <col min="2" max="2" width="15.7109375" style="1" customWidth="1"/>
    <col min="3" max="3" width="10.7109375" style="1" customWidth="1"/>
    <col min="4" max="4" width="15.7109375" style="1" customWidth="1"/>
    <col min="5" max="5" width="2.7109375" style="1" customWidth="1"/>
    <col min="6" max="6" width="15.7109375" style="1" customWidth="1"/>
    <col min="7" max="7" width="10.7109375" style="1" customWidth="1"/>
    <col min="8" max="8" width="15.7109375" style="1" customWidth="1"/>
    <col min="9" max="11" width="9.140625" style="1" customWidth="1"/>
  </cols>
  <sheetData>
    <row r="1" ht="22.5">
      <c r="C1" s="29" t="s">
        <v>19</v>
      </c>
    </row>
    <row r="3" spans="1:8" ht="15">
      <c r="A3" s="2"/>
      <c r="B3" s="62"/>
      <c r="C3" s="63" t="s">
        <v>45</v>
      </c>
      <c r="D3" s="64"/>
      <c r="E3" s="34"/>
      <c r="F3" s="70"/>
      <c r="G3" s="70" t="s">
        <v>46</v>
      </c>
      <c r="H3" s="73"/>
    </row>
    <row r="4" spans="1:8" ht="15">
      <c r="A4" s="2" t="s">
        <v>3</v>
      </c>
      <c r="B4" s="62" t="s">
        <v>5</v>
      </c>
      <c r="C4" s="63" t="s">
        <v>6</v>
      </c>
      <c r="D4" s="65" t="s">
        <v>14</v>
      </c>
      <c r="E4" s="52"/>
      <c r="F4" s="70" t="s">
        <v>5</v>
      </c>
      <c r="G4" s="70" t="s">
        <v>6</v>
      </c>
      <c r="H4" s="74" t="s">
        <v>14</v>
      </c>
    </row>
    <row r="5" spans="1:8" ht="15">
      <c r="A5" s="2" t="s">
        <v>39</v>
      </c>
      <c r="B5" s="62"/>
      <c r="C5" s="63"/>
      <c r="D5" s="64" t="s">
        <v>7</v>
      </c>
      <c r="E5" s="34"/>
      <c r="F5" s="70"/>
      <c r="G5" s="70"/>
      <c r="H5" s="73" t="s">
        <v>7</v>
      </c>
    </row>
    <row r="6" spans="1:8" s="1" customFormat="1" ht="15">
      <c r="A6" s="4" t="s">
        <v>40</v>
      </c>
      <c r="B6" s="79">
        <v>2063500</v>
      </c>
      <c r="C6" s="8">
        <v>2827</v>
      </c>
      <c r="D6" s="66">
        <f aca="true" t="shared" si="0" ref="D6:D11">1000*C6/B6</f>
        <v>1.3700024230676036</v>
      </c>
      <c r="E6" s="50"/>
      <c r="F6" s="83">
        <v>25200</v>
      </c>
      <c r="G6" s="54">
        <v>40</v>
      </c>
      <c r="H6" s="75">
        <f aca="true" t="shared" si="1" ref="H6:H11">1000*G6/F6</f>
        <v>1.5873015873015872</v>
      </c>
    </row>
    <row r="7" spans="1:8" s="1" customFormat="1" ht="15">
      <c r="A7" s="3" t="s">
        <v>41</v>
      </c>
      <c r="B7" s="80">
        <v>3340200</v>
      </c>
      <c r="C7" s="9">
        <v>5879</v>
      </c>
      <c r="D7" s="67">
        <f t="shared" si="0"/>
        <v>1.7600742470510748</v>
      </c>
      <c r="E7" s="13"/>
      <c r="F7" s="84">
        <v>68400</v>
      </c>
      <c r="G7" s="56">
        <v>124</v>
      </c>
      <c r="H7" s="76">
        <f t="shared" si="1"/>
        <v>1.8128654970760234</v>
      </c>
    </row>
    <row r="8" spans="1:8" s="1" customFormat="1" ht="15">
      <c r="A8" s="3" t="s">
        <v>42</v>
      </c>
      <c r="B8" s="80">
        <v>3338200</v>
      </c>
      <c r="C8" s="9">
        <v>10916</v>
      </c>
      <c r="D8" s="67">
        <f t="shared" si="0"/>
        <v>3.270025762386915</v>
      </c>
      <c r="E8" s="13"/>
      <c r="F8" s="84">
        <v>80100</v>
      </c>
      <c r="G8" s="56">
        <v>270</v>
      </c>
      <c r="H8" s="76">
        <f t="shared" si="1"/>
        <v>3.3707865168539324</v>
      </c>
    </row>
    <row r="9" spans="1:8" s="1" customFormat="1" ht="15">
      <c r="A9" s="3" t="s">
        <v>43</v>
      </c>
      <c r="B9" s="80">
        <v>2591400</v>
      </c>
      <c r="C9" s="9">
        <v>20291</v>
      </c>
      <c r="D9" s="67">
        <f t="shared" si="0"/>
        <v>7.830130431427028</v>
      </c>
      <c r="E9" s="13"/>
      <c r="F9" s="84">
        <v>83200</v>
      </c>
      <c r="G9" s="56">
        <v>666</v>
      </c>
      <c r="H9" s="76">
        <f t="shared" si="1"/>
        <v>8.004807692307692</v>
      </c>
    </row>
    <row r="10" spans="1:8" s="1" customFormat="1" ht="15">
      <c r="A10" s="5" t="s">
        <v>44</v>
      </c>
      <c r="B10" s="81">
        <v>1786100</v>
      </c>
      <c r="C10" s="10">
        <v>32775</v>
      </c>
      <c r="D10" s="68">
        <f t="shared" si="0"/>
        <v>18.350036392139298</v>
      </c>
      <c r="E10" s="51"/>
      <c r="F10" s="85">
        <v>58100</v>
      </c>
      <c r="G10" s="58">
        <v>948</v>
      </c>
      <c r="H10" s="77">
        <f t="shared" si="1"/>
        <v>16.316695352839933</v>
      </c>
    </row>
    <row r="11" spans="1:8" s="1" customFormat="1" ht="15">
      <c r="A11" s="2" t="s">
        <v>4</v>
      </c>
      <c r="B11" s="82">
        <f>SUM(B6:B10)</f>
        <v>13119400</v>
      </c>
      <c r="C11" s="63">
        <f>SUM(C6:C10)</f>
        <v>72688</v>
      </c>
      <c r="D11" s="69">
        <f t="shared" si="0"/>
        <v>5.540497278838972</v>
      </c>
      <c r="E11" s="13"/>
      <c r="F11" s="86">
        <f>SUM(F6:F10)</f>
        <v>315000</v>
      </c>
      <c r="G11" s="71">
        <f>SUM(G6:G10)</f>
        <v>2048</v>
      </c>
      <c r="H11" s="76">
        <f t="shared" si="1"/>
        <v>6.501587301587302</v>
      </c>
    </row>
    <row r="12" spans="1:9" s="1" customFormat="1" ht="15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5">
      <c r="A13" s="2"/>
      <c r="B13" s="2"/>
      <c r="C13" s="2"/>
      <c r="D13" s="2"/>
      <c r="E13" s="2"/>
      <c r="F13" s="2"/>
      <c r="G13" s="2"/>
      <c r="H13" s="2"/>
      <c r="I13" s="2"/>
    </row>
    <row r="14" spans="1:8" s="1" customFormat="1" ht="15">
      <c r="A14" s="2"/>
      <c r="B14" s="23"/>
      <c r="C14" s="23"/>
      <c r="D14" s="41" t="s">
        <v>47</v>
      </c>
      <c r="E14" s="28" t="s">
        <v>23</v>
      </c>
      <c r="F14" s="36" t="s">
        <v>30</v>
      </c>
      <c r="G14" s="23"/>
      <c r="H14" s="2"/>
    </row>
    <row r="15" spans="1:8" s="1" customFormat="1" ht="15">
      <c r="A15" s="2"/>
      <c r="B15" s="23"/>
      <c r="C15" s="24" t="s">
        <v>10</v>
      </c>
      <c r="D15" s="25">
        <f>H11</f>
        <v>6.501587301587302</v>
      </c>
      <c r="E15" s="28" t="s">
        <v>23</v>
      </c>
      <c r="F15" s="37">
        <f>D11</f>
        <v>5.540497278838972</v>
      </c>
      <c r="G15" s="23"/>
      <c r="H15" s="2"/>
    </row>
    <row r="16" spans="1:8" s="1" customFormat="1" ht="15">
      <c r="A16" s="2"/>
      <c r="B16" s="23"/>
      <c r="C16" s="24" t="s">
        <v>29</v>
      </c>
      <c r="D16" s="43">
        <f>H11/D11</f>
        <v>1.1734663829579084</v>
      </c>
      <c r="E16" s="42"/>
      <c r="F16" s="30"/>
      <c r="G16" s="23"/>
      <c r="H1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6" sqref="F6:G8"/>
    </sheetView>
  </sheetViews>
  <sheetFormatPr defaultColWidth="9.140625" defaultRowHeight="12.75"/>
  <cols>
    <col min="1" max="1" width="13.7109375" style="1" customWidth="1"/>
    <col min="2" max="2" width="15.7109375" style="1" customWidth="1"/>
    <col min="3" max="3" width="10.7109375" style="1" customWidth="1"/>
    <col min="4" max="4" width="15.7109375" style="1" customWidth="1"/>
    <col min="5" max="5" width="2.7109375" style="1" customWidth="1"/>
    <col min="6" max="6" width="15.7109375" style="1" customWidth="1"/>
    <col min="7" max="7" width="10.7109375" style="1" customWidth="1"/>
    <col min="8" max="8" width="15.7109375" style="1" customWidth="1"/>
    <col min="9" max="11" width="9.140625" style="1" customWidth="1"/>
  </cols>
  <sheetData>
    <row r="1" ht="22.5">
      <c r="C1" s="29" t="s">
        <v>19</v>
      </c>
    </row>
    <row r="3" spans="1:8" ht="15">
      <c r="A3" s="2"/>
      <c r="B3" s="62"/>
      <c r="C3" s="63" t="s">
        <v>8</v>
      </c>
      <c r="D3" s="64"/>
      <c r="E3" s="34"/>
      <c r="F3" s="70"/>
      <c r="G3" s="70" t="s">
        <v>9</v>
      </c>
      <c r="H3" s="73"/>
    </row>
    <row r="4" spans="1:8" ht="15">
      <c r="A4" s="2" t="s">
        <v>3</v>
      </c>
      <c r="B4" s="62" t="s">
        <v>5</v>
      </c>
      <c r="C4" s="63" t="s">
        <v>6</v>
      </c>
      <c r="D4" s="65" t="s">
        <v>14</v>
      </c>
      <c r="E4" s="52"/>
      <c r="F4" s="70" t="s">
        <v>5</v>
      </c>
      <c r="G4" s="70" t="s">
        <v>6</v>
      </c>
      <c r="H4" s="74" t="s">
        <v>14</v>
      </c>
    </row>
    <row r="5" spans="1:8" ht="15">
      <c r="A5" s="2"/>
      <c r="B5" s="62"/>
      <c r="C5" s="63"/>
      <c r="D5" s="64" t="s">
        <v>7</v>
      </c>
      <c r="E5" s="34"/>
      <c r="F5" s="70"/>
      <c r="G5" s="70"/>
      <c r="H5" s="73" t="s">
        <v>7</v>
      </c>
    </row>
    <row r="6" spans="1:8" ht="15">
      <c r="A6" s="4" t="s">
        <v>0</v>
      </c>
      <c r="B6" s="16">
        <v>25000</v>
      </c>
      <c r="C6" s="8">
        <v>25</v>
      </c>
      <c r="D6" s="66">
        <f>1000*C6/B6</f>
        <v>1</v>
      </c>
      <c r="E6" s="50"/>
      <c r="F6" s="53">
        <v>100</v>
      </c>
      <c r="G6" s="54">
        <v>0</v>
      </c>
      <c r="H6" s="75">
        <f>1000*G6/F6</f>
        <v>0</v>
      </c>
    </row>
    <row r="7" spans="1:8" ht="15">
      <c r="A7" s="3" t="s">
        <v>1</v>
      </c>
      <c r="B7" s="17">
        <v>40000</v>
      </c>
      <c r="C7" s="9">
        <v>80</v>
      </c>
      <c r="D7" s="67">
        <f>1000*C7/B7</f>
        <v>2</v>
      </c>
      <c r="E7" s="13"/>
      <c r="F7" s="55">
        <v>800</v>
      </c>
      <c r="G7" s="56">
        <v>6</v>
      </c>
      <c r="H7" s="76">
        <f>1000*G7/F7</f>
        <v>7.5</v>
      </c>
    </row>
    <row r="8" spans="1:8" ht="15">
      <c r="A8" s="5" t="s">
        <v>2</v>
      </c>
      <c r="B8" s="18">
        <v>25000</v>
      </c>
      <c r="C8" s="10">
        <v>750</v>
      </c>
      <c r="D8" s="68">
        <f>1000*C8/B8</f>
        <v>30</v>
      </c>
      <c r="E8" s="51"/>
      <c r="F8" s="57">
        <v>2500</v>
      </c>
      <c r="G8" s="58">
        <v>100</v>
      </c>
      <c r="H8" s="77">
        <f>1000*G8/F8</f>
        <v>40</v>
      </c>
    </row>
    <row r="9" spans="1:8" ht="15">
      <c r="A9" s="2" t="s">
        <v>4</v>
      </c>
      <c r="B9" s="62">
        <f>SUM(B6:B8)</f>
        <v>90000</v>
      </c>
      <c r="C9" s="63">
        <f>SUM(C6:C8)</f>
        <v>855</v>
      </c>
      <c r="D9" s="69">
        <f>1000*C9/B9</f>
        <v>9.5</v>
      </c>
      <c r="E9" s="13"/>
      <c r="F9" s="78">
        <f>SUM(F6:F8)</f>
        <v>3400</v>
      </c>
      <c r="G9" s="71">
        <f>SUM(G6:G8)</f>
        <v>106</v>
      </c>
      <c r="H9" s="76">
        <f>1000*G9/F9</f>
        <v>31.176470588235293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3"/>
      <c r="C12" s="23"/>
      <c r="D12" s="41" t="s">
        <v>28</v>
      </c>
      <c r="E12" s="28" t="s">
        <v>23</v>
      </c>
      <c r="F12" s="36" t="s">
        <v>30</v>
      </c>
      <c r="G12" s="23"/>
      <c r="H12" s="2"/>
    </row>
    <row r="13" spans="1:8" ht="15">
      <c r="A13" s="2"/>
      <c r="B13" s="23"/>
      <c r="C13" s="24" t="s">
        <v>10</v>
      </c>
      <c r="D13" s="25">
        <f>H9</f>
        <v>31.176470588235293</v>
      </c>
      <c r="E13" s="28" t="s">
        <v>23</v>
      </c>
      <c r="F13" s="37">
        <f>D9</f>
        <v>9.5</v>
      </c>
      <c r="G13" s="23"/>
      <c r="H13" s="2"/>
    </row>
    <row r="14" spans="1:8" ht="15">
      <c r="A14" s="2"/>
      <c r="B14" s="23"/>
      <c r="C14" s="24" t="s">
        <v>29</v>
      </c>
      <c r="D14" s="43">
        <f>H9/D9</f>
        <v>3.281733746130031</v>
      </c>
      <c r="E14" s="42"/>
      <c r="F14" s="30"/>
      <c r="G14" s="23"/>
      <c r="H14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Verlato</dc:creator>
  <cp:keywords/>
  <dc:description/>
  <cp:lastModifiedBy>Verlato</cp:lastModifiedBy>
  <cp:lastPrinted>2009-05-03T14:11:13Z</cp:lastPrinted>
  <dcterms:created xsi:type="dcterms:W3CDTF">2003-09-07T12:36:30Z</dcterms:created>
  <dcterms:modified xsi:type="dcterms:W3CDTF">2018-02-18T13:57:12Z</dcterms:modified>
  <cp:category/>
  <cp:version/>
  <cp:contentType/>
  <cp:contentStatus/>
</cp:coreProperties>
</file>