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3" activeTab="0"/>
  </bookViews>
  <sheets>
    <sheet name="Freq.rel.cum." sheetId="1" r:id="rId1"/>
  </sheets>
  <definedNames>
    <definedName name="_xlfn.COUNTIFS" hidden="1">#NAME?</definedName>
    <definedName name="_xlfn_COUNTIFS">#N/A</definedName>
  </definedNames>
  <calcPr fullCalcOnLoad="1"/>
</workbook>
</file>

<file path=xl/sharedStrings.xml><?xml version="1.0" encoding="utf-8"?>
<sst xmlns="http://schemas.openxmlformats.org/spreadsheetml/2006/main" count="28" uniqueCount="26">
  <si>
    <t>COSTRUZIONE DI UNA DISTRIBUZIONE DI FREQUENZA</t>
  </si>
  <si>
    <t>n=</t>
  </si>
  <si>
    <t>min =</t>
  </si>
  <si>
    <t>max =</t>
  </si>
  <si>
    <t>range=</t>
  </si>
  <si>
    <t>ampiezza</t>
  </si>
  <si>
    <t>intervallo</t>
  </si>
  <si>
    <t>media=</t>
  </si>
  <si>
    <t>mediana=</t>
  </si>
  <si>
    <t>moda=</t>
  </si>
  <si>
    <t>dev.st.=</t>
  </si>
  <si>
    <t>somma X=</t>
  </si>
  <si>
    <t>rango med=</t>
  </si>
  <si>
    <t>media geo.=</t>
  </si>
  <si>
    <t>n intervalli =</t>
  </si>
  <si>
    <t>(Sturges)</t>
  </si>
  <si>
    <t>Limite</t>
  </si>
  <si>
    <t>inferiore</t>
  </si>
  <si>
    <t>classe</t>
  </si>
  <si>
    <t>assoluta</t>
  </si>
  <si>
    <t>frequenza</t>
  </si>
  <si>
    <t>freq.</t>
  </si>
  <si>
    <t>cum.ass.</t>
  </si>
  <si>
    <t>relativa</t>
  </si>
  <si>
    <t>cum.rel.</t>
  </si>
  <si>
    <t>Prof. Giuseppe Verlato - Sezione di Epidemiologia e Statistica Medica - Università di Verona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</si>
</sst>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%"/>
  </numFmts>
  <fonts count="44">
    <font>
      <sz val="10"/>
      <name val="Arial"/>
      <family val="2"/>
    </font>
    <font>
      <b/>
      <sz val="14"/>
      <name val="Arial"/>
      <family val="2"/>
    </font>
    <font>
      <sz val="8"/>
      <name val="Courier New"/>
      <family val="3"/>
    </font>
    <font>
      <sz val="12"/>
      <name val="Arial"/>
      <family val="2"/>
    </font>
    <font>
      <sz val="11.75"/>
      <color indexed="8"/>
      <name val="Arial"/>
      <family val="2"/>
    </font>
    <font>
      <sz val="17"/>
      <color indexed="8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3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left"/>
    </xf>
    <xf numFmtId="0" fontId="3" fillId="36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/>
    </xf>
    <xf numFmtId="166" fontId="0" fillId="0" borderId="0" xfId="48" applyNumberFormat="1" applyAlignment="1">
      <alignment horizontal="center"/>
    </xf>
    <xf numFmtId="166" fontId="3" fillId="0" borderId="0" xfId="48" applyNumberFormat="1" applyFont="1" applyAlignment="1">
      <alignment horizontal="center"/>
    </xf>
    <xf numFmtId="0" fontId="3" fillId="37" borderId="0" xfId="0" applyFont="1" applyFill="1" applyAlignment="1">
      <alignment horizontal="center" vertical="center"/>
    </xf>
    <xf numFmtId="165" fontId="3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425"/>
          <c:w val="0.9442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'Freq.rel.cum.'!$H$2</c:f>
              <c:strCache>
                <c:ptCount val="1"/>
                <c:pt idx="0">
                  <c:v>frequenza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'Freq.rel.cum.'!$G$4:$G$23</c:f>
              <c:strCache/>
            </c:strRef>
          </c:cat>
          <c:val>
            <c:numRef>
              <c:f>'Freq.rel.cum.'!$H$4:$H$23</c:f>
              <c:numCache/>
            </c:numRef>
          </c:val>
        </c:ser>
        <c:gapWidth val="0"/>
        <c:axId val="65333503"/>
        <c:axId val="51130616"/>
      </c:barChart>
      <c:catAx>
        <c:axId val="653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30616"/>
        <c:crossesAt val="0"/>
        <c:auto val="1"/>
        <c:lblOffset val="100"/>
        <c:tickLblSkip val="1"/>
        <c:noMultiLvlLbl val="0"/>
      </c:catAx>
      <c:valAx>
        <c:axId val="5113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frequenza assoulta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775"/>
          <c:w val="0.951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frequenza cumulativa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'Freq.rel.cum.'!$G$4:$G$23</c:f>
              <c:strCache/>
            </c:strRef>
          </c:cat>
          <c:val>
            <c:numRef>
              <c:f>'Freq.rel.cum.'!$K$4:$K$23</c:f>
              <c:numCache/>
            </c:numRef>
          </c:val>
        </c:ser>
        <c:gapWidth val="0"/>
        <c:axId val="57522361"/>
        <c:axId val="47939202"/>
      </c:barChart>
      <c:catAx>
        <c:axId val="57522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39202"/>
        <c:crossesAt val="0"/>
        <c:auto val="1"/>
        <c:lblOffset val="100"/>
        <c:tickLblSkip val="1"/>
        <c:noMultiLvlLbl val="0"/>
      </c:catAx>
      <c:valAx>
        <c:axId val="479392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frequenza cumulativa relativa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2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</xdr:row>
      <xdr:rowOff>171450</xdr:rowOff>
    </xdr:from>
    <xdr:to>
      <xdr:col>22</xdr:col>
      <xdr:colOff>0</xdr:colOff>
      <xdr:row>20</xdr:row>
      <xdr:rowOff>47625</xdr:rowOff>
    </xdr:to>
    <xdr:graphicFrame>
      <xdr:nvGraphicFramePr>
        <xdr:cNvPr id="1" name="Grafico 1"/>
        <xdr:cNvGraphicFramePr/>
      </xdr:nvGraphicFramePr>
      <xdr:xfrm>
        <a:off x="7124700" y="390525"/>
        <a:ext cx="68008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22</xdr:row>
      <xdr:rowOff>9525</xdr:rowOff>
    </xdr:from>
    <xdr:to>
      <xdr:col>22</xdr:col>
      <xdr:colOff>0</xdr:colOff>
      <xdr:row>39</xdr:row>
      <xdr:rowOff>19050</xdr:rowOff>
    </xdr:to>
    <xdr:graphicFrame>
      <xdr:nvGraphicFramePr>
        <xdr:cNvPr id="2" name="Grafico 1"/>
        <xdr:cNvGraphicFramePr/>
      </xdr:nvGraphicFramePr>
      <xdr:xfrm>
        <a:off x="7115175" y="4229100"/>
        <a:ext cx="68103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8.7109375" style="0" customWidth="1"/>
    <col min="2" max="2" width="4.7109375" style="0" customWidth="1"/>
    <col min="3" max="3" width="12.7109375" style="0" customWidth="1"/>
    <col min="6" max="6" width="10.7109375" style="0" customWidth="1"/>
    <col min="7" max="7" width="8.7109375" style="0" customWidth="1"/>
    <col min="8" max="12" width="10.7109375" style="0" customWidth="1"/>
  </cols>
  <sheetData>
    <row r="1" spans="1:9" ht="17.25">
      <c r="A1" s="1" t="s">
        <v>0</v>
      </c>
      <c r="B1" s="1"/>
      <c r="I1" s="25" t="s">
        <v>25</v>
      </c>
    </row>
    <row r="2" spans="1:12" ht="15">
      <c r="A2" s="8">
        <v>159</v>
      </c>
      <c r="E2" s="6"/>
      <c r="F2" s="19" t="s">
        <v>16</v>
      </c>
      <c r="G2" s="16" t="s">
        <v>18</v>
      </c>
      <c r="H2" s="20" t="s">
        <v>20</v>
      </c>
      <c r="I2" s="16" t="s">
        <v>20</v>
      </c>
      <c r="J2" s="20" t="s">
        <v>21</v>
      </c>
      <c r="K2" s="16" t="s">
        <v>21</v>
      </c>
      <c r="L2" s="16"/>
    </row>
    <row r="3" spans="1:12" ht="15">
      <c r="A3" s="8">
        <v>169</v>
      </c>
      <c r="B3" s="2"/>
      <c r="C3" s="3" t="s">
        <v>1</v>
      </c>
      <c r="D3" s="4">
        <f>COUNT(A2:A1000)</f>
        <v>125</v>
      </c>
      <c r="F3" s="20" t="s">
        <v>17</v>
      </c>
      <c r="G3" s="16"/>
      <c r="H3" s="20" t="s">
        <v>19</v>
      </c>
      <c r="I3" s="16" t="s">
        <v>23</v>
      </c>
      <c r="J3" s="20" t="s">
        <v>22</v>
      </c>
      <c r="K3" s="16" t="s">
        <v>24</v>
      </c>
      <c r="L3" s="16"/>
    </row>
    <row r="4" spans="1:12" ht="15">
      <c r="A4" s="8">
        <v>160</v>
      </c>
      <c r="B4" s="2"/>
      <c r="C4" s="3" t="s">
        <v>2</v>
      </c>
      <c r="D4" s="4">
        <f>MIN(A2:A1000)</f>
        <v>150</v>
      </c>
      <c r="E4" s="6">
        <v>1</v>
      </c>
      <c r="F4" s="17">
        <f>D4</f>
        <v>150</v>
      </c>
      <c r="G4" s="16" t="str">
        <f aca="true" t="shared" si="0" ref="G4:G24">IF(F4&lt;=D$5,CONCATENATE(F4,"-"),"")</f>
        <v>150-</v>
      </c>
      <c r="H4" s="20">
        <f>IF(COUNTBLANK(F4:F5)+COUNTBLANK(G4)=0,_xlfn.COUNTIFS(A$2:A$1000,"&gt;="&amp;F4,A$2:A$1000,"&lt;"&amp;F5),"")</f>
        <v>1</v>
      </c>
      <c r="I4" s="22">
        <f aca="true" t="shared" si="1" ref="I4:I12">IF(COUNTBLANK(F4:F5)+COUNTBLANK(G4)=0,H4/D$3,"")</f>
        <v>0.008</v>
      </c>
      <c r="J4" s="20">
        <f>IF(COUNTBLANK(F4:F5)+COUNTBLANK(G4)=0,COUNTIF(A$2:A$1000,"&lt;"&amp;F5),"")</f>
        <v>1</v>
      </c>
      <c r="K4" s="21">
        <f>IF(COUNTBLANK(F4:F5)+COUNTBLANK(G4)=0,J4/D$3,"")</f>
        <v>0.008</v>
      </c>
      <c r="L4" s="16"/>
    </row>
    <row r="5" spans="1:12" ht="15">
      <c r="A5" s="8">
        <v>170</v>
      </c>
      <c r="B5" s="2"/>
      <c r="C5" s="3" t="s">
        <v>3</v>
      </c>
      <c r="D5" s="4">
        <f>MAX(A2:A1000)</f>
        <v>193</v>
      </c>
      <c r="E5" s="6">
        <v>2</v>
      </c>
      <c r="F5" s="15">
        <f aca="true" t="shared" si="2" ref="F5:F24">F4+D$8</f>
        <v>155</v>
      </c>
      <c r="G5" s="16" t="str">
        <f t="shared" si="0"/>
        <v>155-</v>
      </c>
      <c r="H5" s="20">
        <f aca="true" t="shared" si="3" ref="H5:H23">IF(COUNTBLANK(F5:F6)+COUNTBLANK(G5)=0,_xlfn.COUNTIFS(A$2:A$1000,"&gt;="&amp;F5,A$2:A$1000,"&lt;"&amp;F6),"")</f>
        <v>8</v>
      </c>
      <c r="I5" s="22">
        <f t="shared" si="1"/>
        <v>0.064</v>
      </c>
      <c r="J5" s="20">
        <f aca="true" t="shared" si="4" ref="J5:J23">IF(COUNTBLANK(F5:F6)+COUNTBLANK(G5)=0,COUNTIF(A$2:A$1000,"&lt;"&amp;F6),"")</f>
        <v>9</v>
      </c>
      <c r="K5" s="21">
        <f aca="true" t="shared" si="5" ref="K5:K23">IF(COUNTBLANK(F5:F6)+COUNTBLANK(G5)=0,J5/D$3,"")</f>
        <v>0.072</v>
      </c>
      <c r="L5" s="16"/>
    </row>
    <row r="6" spans="1:12" ht="15">
      <c r="A6" s="8">
        <v>168</v>
      </c>
      <c r="B6" s="2"/>
      <c r="C6" s="3" t="s">
        <v>4</v>
      </c>
      <c r="D6" s="4">
        <f>D5-D4</f>
        <v>43</v>
      </c>
      <c r="E6" s="6">
        <v>3</v>
      </c>
      <c r="F6" s="15">
        <f t="shared" si="2"/>
        <v>160</v>
      </c>
      <c r="G6" s="16" t="str">
        <f t="shared" si="0"/>
        <v>160-</v>
      </c>
      <c r="H6" s="20">
        <f t="shared" si="3"/>
        <v>24</v>
      </c>
      <c r="I6" s="22">
        <f t="shared" si="1"/>
        <v>0.192</v>
      </c>
      <c r="J6" s="20">
        <f t="shared" si="4"/>
        <v>33</v>
      </c>
      <c r="K6" s="21">
        <f t="shared" si="5"/>
        <v>0.264</v>
      </c>
      <c r="L6" s="16"/>
    </row>
    <row r="7" spans="1:12" ht="15">
      <c r="A7" s="8">
        <v>161</v>
      </c>
      <c r="B7" s="2"/>
      <c r="E7" s="6">
        <v>4</v>
      </c>
      <c r="F7" s="15">
        <f t="shared" si="2"/>
        <v>165</v>
      </c>
      <c r="G7" s="16" t="str">
        <f t="shared" si="0"/>
        <v>165-</v>
      </c>
      <c r="H7" s="20">
        <f t="shared" si="3"/>
        <v>34</v>
      </c>
      <c r="I7" s="22">
        <f t="shared" si="1"/>
        <v>0.272</v>
      </c>
      <c r="J7" s="20">
        <f t="shared" si="4"/>
        <v>67</v>
      </c>
      <c r="K7" s="21">
        <f t="shared" si="5"/>
        <v>0.536</v>
      </c>
      <c r="L7" s="16"/>
    </row>
    <row r="8" spans="1:12" ht="15">
      <c r="A8" s="8">
        <v>170</v>
      </c>
      <c r="B8" s="2"/>
      <c r="C8" s="3" t="s">
        <v>5</v>
      </c>
      <c r="D8" s="5">
        <v>5</v>
      </c>
      <c r="E8" s="6">
        <v>5</v>
      </c>
      <c r="F8" s="15">
        <f t="shared" si="2"/>
        <v>170</v>
      </c>
      <c r="G8" s="16" t="str">
        <f t="shared" si="0"/>
        <v>170-</v>
      </c>
      <c r="H8" s="20">
        <f t="shared" si="3"/>
        <v>27</v>
      </c>
      <c r="I8" s="22">
        <f t="shared" si="1"/>
        <v>0.216</v>
      </c>
      <c r="J8" s="20">
        <f t="shared" si="4"/>
        <v>94</v>
      </c>
      <c r="K8" s="21">
        <f t="shared" si="5"/>
        <v>0.752</v>
      </c>
      <c r="L8" s="16"/>
    </row>
    <row r="9" spans="1:12" ht="15">
      <c r="A9" s="8">
        <v>161</v>
      </c>
      <c r="B9" s="2"/>
      <c r="C9" s="3" t="s">
        <v>6</v>
      </c>
      <c r="E9" s="6">
        <v>6</v>
      </c>
      <c r="F9" s="15">
        <f t="shared" si="2"/>
        <v>175</v>
      </c>
      <c r="G9" s="16" t="str">
        <f t="shared" si="0"/>
        <v>175-</v>
      </c>
      <c r="H9" s="20">
        <f t="shared" si="3"/>
        <v>19</v>
      </c>
      <c r="I9" s="22">
        <f t="shared" si="1"/>
        <v>0.152</v>
      </c>
      <c r="J9" s="20">
        <f t="shared" si="4"/>
        <v>113</v>
      </c>
      <c r="K9" s="21">
        <f t="shared" si="5"/>
        <v>0.904</v>
      </c>
      <c r="L9" s="16"/>
    </row>
    <row r="10" spans="1:12" ht="15">
      <c r="A10" s="8">
        <v>163</v>
      </c>
      <c r="B10" s="2"/>
      <c r="E10" s="6">
        <v>7</v>
      </c>
      <c r="F10" s="15">
        <f t="shared" si="2"/>
        <v>180</v>
      </c>
      <c r="G10" s="16" t="str">
        <f t="shared" si="0"/>
        <v>180-</v>
      </c>
      <c r="H10" s="20">
        <f t="shared" si="3"/>
        <v>9</v>
      </c>
      <c r="I10" s="22">
        <f t="shared" si="1"/>
        <v>0.072</v>
      </c>
      <c r="J10" s="20">
        <f t="shared" si="4"/>
        <v>122</v>
      </c>
      <c r="K10" s="21">
        <f t="shared" si="5"/>
        <v>0.976</v>
      </c>
      <c r="L10" s="16"/>
    </row>
    <row r="11" spans="1:12" ht="15">
      <c r="A11" s="8">
        <v>160</v>
      </c>
      <c r="B11" s="2"/>
      <c r="C11" s="14" t="s">
        <v>14</v>
      </c>
      <c r="D11" s="24">
        <f>1+10/3*LOG(D3)</f>
        <v>7.9897000433601875</v>
      </c>
      <c r="E11" s="6">
        <v>8</v>
      </c>
      <c r="F11" s="15">
        <f t="shared" si="2"/>
        <v>185</v>
      </c>
      <c r="G11" s="16" t="str">
        <f t="shared" si="0"/>
        <v>185-</v>
      </c>
      <c r="H11" s="20">
        <f t="shared" si="3"/>
        <v>1</v>
      </c>
      <c r="I11" s="22">
        <f t="shared" si="1"/>
        <v>0.008</v>
      </c>
      <c r="J11" s="20">
        <f t="shared" si="4"/>
        <v>123</v>
      </c>
      <c r="K11" s="21">
        <f t="shared" si="5"/>
        <v>0.984</v>
      </c>
      <c r="L11" s="16"/>
    </row>
    <row r="12" spans="1:12" ht="15">
      <c r="A12" s="8">
        <v>170</v>
      </c>
      <c r="B12" s="2"/>
      <c r="C12" s="3" t="s">
        <v>15</v>
      </c>
      <c r="D12" s="12"/>
      <c r="E12" s="6">
        <v>9</v>
      </c>
      <c r="F12" s="15">
        <f t="shared" si="2"/>
        <v>190</v>
      </c>
      <c r="G12" s="16" t="str">
        <f t="shared" si="0"/>
        <v>190-</v>
      </c>
      <c r="H12" s="20">
        <f t="shared" si="3"/>
        <v>2</v>
      </c>
      <c r="I12" s="22">
        <f t="shared" si="1"/>
        <v>0.016</v>
      </c>
      <c r="J12" s="20">
        <f t="shared" si="4"/>
        <v>125</v>
      </c>
      <c r="K12" s="21">
        <f t="shared" si="5"/>
        <v>1</v>
      </c>
      <c r="L12" s="16"/>
    </row>
    <row r="13" spans="1:12" ht="15">
      <c r="A13" s="8">
        <v>173</v>
      </c>
      <c r="B13" s="2"/>
      <c r="E13" s="6">
        <v>10</v>
      </c>
      <c r="F13" s="15">
        <f t="shared" si="2"/>
        <v>195</v>
      </c>
      <c r="G13" s="16">
        <f t="shared" si="0"/>
      </c>
      <c r="H13" s="20">
        <f t="shared" si="3"/>
      </c>
      <c r="I13" s="22">
        <f>IF(COUNTBLANK(F13:F14)+COUNTBLANK(G13)=0,H13/D$3,"")</f>
      </c>
      <c r="J13" s="20">
        <f t="shared" si="4"/>
      </c>
      <c r="K13" s="21">
        <f t="shared" si="5"/>
      </c>
      <c r="L13" s="16"/>
    </row>
    <row r="14" spans="1:12" ht="15">
      <c r="A14" s="8">
        <v>167</v>
      </c>
      <c r="B14" s="2"/>
      <c r="C14" s="14" t="s">
        <v>11</v>
      </c>
      <c r="D14" s="18">
        <f>SUM(A2:A1000)</f>
        <v>21134</v>
      </c>
      <c r="E14" s="6">
        <v>11</v>
      </c>
      <c r="F14" s="15">
        <f t="shared" si="2"/>
        <v>200</v>
      </c>
      <c r="G14" s="16">
        <f t="shared" si="0"/>
      </c>
      <c r="H14" s="20">
        <f t="shared" si="3"/>
      </c>
      <c r="I14" s="22">
        <f>IF(COUNTBLANK(F14:F15)+COUNTBLANK(G14)=0,H14/D$3,"")</f>
      </c>
      <c r="J14" s="20">
        <f t="shared" si="4"/>
      </c>
      <c r="K14" s="21">
        <f t="shared" si="5"/>
      </c>
      <c r="L14" s="16"/>
    </row>
    <row r="15" spans="1:12" ht="15">
      <c r="A15" s="8">
        <v>166</v>
      </c>
      <c r="B15" s="2"/>
      <c r="C15" s="14" t="s">
        <v>12</v>
      </c>
      <c r="D15" s="18">
        <f>(D3+1)/2</f>
        <v>63</v>
      </c>
      <c r="E15" s="6">
        <v>12</v>
      </c>
      <c r="F15" s="15">
        <f t="shared" si="2"/>
        <v>205</v>
      </c>
      <c r="G15" s="16">
        <f t="shared" si="0"/>
      </c>
      <c r="H15" s="20">
        <f t="shared" si="3"/>
      </c>
      <c r="I15" s="22">
        <f aca="true" t="shared" si="6" ref="I15:I23">IF(COUNTBLANK(F15:F16)+COUNTBLANK(G15)=0,H15/D$3,"")</f>
      </c>
      <c r="J15" s="20">
        <f t="shared" si="4"/>
      </c>
      <c r="K15" s="21">
        <f t="shared" si="5"/>
      </c>
      <c r="L15" s="16"/>
    </row>
    <row r="16" spans="1:12" ht="15">
      <c r="A16" s="8">
        <v>165</v>
      </c>
      <c r="B16" s="2"/>
      <c r="E16" s="6">
        <v>13</v>
      </c>
      <c r="F16" s="15">
        <f t="shared" si="2"/>
        <v>210</v>
      </c>
      <c r="G16" s="16">
        <f t="shared" si="0"/>
      </c>
      <c r="H16" s="20">
        <f t="shared" si="3"/>
      </c>
      <c r="I16" s="22">
        <f t="shared" si="6"/>
      </c>
      <c r="J16" s="20">
        <f t="shared" si="4"/>
      </c>
      <c r="K16" s="21">
        <f t="shared" si="5"/>
      </c>
      <c r="L16" s="16"/>
    </row>
    <row r="17" spans="1:12" ht="15">
      <c r="A17" s="8">
        <v>171</v>
      </c>
      <c r="B17" s="2"/>
      <c r="C17" s="14" t="s">
        <v>7</v>
      </c>
      <c r="D17" s="18">
        <f>AVERAGE(A2:A1000)</f>
        <v>169.072</v>
      </c>
      <c r="E17" s="6">
        <v>14</v>
      </c>
      <c r="F17" s="15">
        <f t="shared" si="2"/>
        <v>215</v>
      </c>
      <c r="G17" s="16">
        <f t="shared" si="0"/>
      </c>
      <c r="H17" s="20">
        <f t="shared" si="3"/>
      </c>
      <c r="I17" s="22">
        <f t="shared" si="6"/>
      </c>
      <c r="J17" s="20">
        <f t="shared" si="4"/>
      </c>
      <c r="K17" s="21">
        <f t="shared" si="5"/>
      </c>
      <c r="L17" s="16"/>
    </row>
    <row r="18" spans="1:12" ht="15">
      <c r="A18" s="8">
        <v>182</v>
      </c>
      <c r="B18" s="2"/>
      <c r="C18" s="14" t="s">
        <v>8</v>
      </c>
      <c r="D18" s="18">
        <f>MEDIAN(A2:A1000)</f>
        <v>169</v>
      </c>
      <c r="E18" s="6">
        <v>15</v>
      </c>
      <c r="F18" s="15">
        <f t="shared" si="2"/>
        <v>220</v>
      </c>
      <c r="G18" s="16">
        <f t="shared" si="0"/>
      </c>
      <c r="H18" s="20">
        <f t="shared" si="3"/>
      </c>
      <c r="I18" s="22">
        <f t="shared" si="6"/>
      </c>
      <c r="J18" s="20">
        <f t="shared" si="4"/>
      </c>
      <c r="K18" s="21">
        <f t="shared" si="5"/>
      </c>
      <c r="L18" s="16"/>
    </row>
    <row r="19" spans="1:12" ht="15">
      <c r="A19" s="8">
        <v>169</v>
      </c>
      <c r="B19" s="2"/>
      <c r="C19" s="14" t="s">
        <v>9</v>
      </c>
      <c r="D19" s="18">
        <f>MODE(A2:A1000)</f>
        <v>160</v>
      </c>
      <c r="E19" s="6">
        <v>16</v>
      </c>
      <c r="F19" s="15">
        <f t="shared" si="2"/>
        <v>225</v>
      </c>
      <c r="G19" s="16">
        <f t="shared" si="0"/>
      </c>
      <c r="H19" s="20">
        <f t="shared" si="3"/>
      </c>
      <c r="I19" s="22">
        <f t="shared" si="6"/>
      </c>
      <c r="J19" s="20">
        <f t="shared" si="4"/>
      </c>
      <c r="K19" s="21">
        <f t="shared" si="5"/>
      </c>
      <c r="L19" s="16"/>
    </row>
    <row r="20" spans="1:12" ht="15">
      <c r="A20" s="8">
        <v>165</v>
      </c>
      <c r="B20" s="2"/>
      <c r="C20" s="11"/>
      <c r="D20" s="13"/>
      <c r="E20" s="6">
        <v>17</v>
      </c>
      <c r="F20" s="15">
        <f t="shared" si="2"/>
        <v>230</v>
      </c>
      <c r="G20" s="16">
        <f t="shared" si="0"/>
      </c>
      <c r="H20" s="20">
        <f t="shared" si="3"/>
      </c>
      <c r="I20" s="22">
        <f t="shared" si="6"/>
      </c>
      <c r="J20" s="20">
        <f t="shared" si="4"/>
      </c>
      <c r="K20" s="21">
        <f t="shared" si="5"/>
      </c>
      <c r="L20" s="16"/>
    </row>
    <row r="21" spans="1:12" ht="15">
      <c r="A21" s="8">
        <v>164</v>
      </c>
      <c r="B21" s="2"/>
      <c r="C21" s="14" t="s">
        <v>13</v>
      </c>
      <c r="D21" s="18">
        <f>GEOMEAN(A2:A1000)</f>
        <v>168.89300415974128</v>
      </c>
      <c r="E21" s="6">
        <v>18</v>
      </c>
      <c r="F21" s="15">
        <f t="shared" si="2"/>
        <v>235</v>
      </c>
      <c r="G21" s="16">
        <f t="shared" si="0"/>
      </c>
      <c r="H21" s="20">
        <f t="shared" si="3"/>
      </c>
      <c r="I21" s="22">
        <f t="shared" si="6"/>
      </c>
      <c r="J21" s="20">
        <f t="shared" si="4"/>
      </c>
      <c r="K21" s="21">
        <f t="shared" si="5"/>
      </c>
      <c r="L21" s="16"/>
    </row>
    <row r="22" spans="1:12" ht="15">
      <c r="A22" s="8">
        <v>160</v>
      </c>
      <c r="B22" s="2"/>
      <c r="C22" s="11"/>
      <c r="D22" s="13"/>
      <c r="E22" s="6">
        <v>19</v>
      </c>
      <c r="F22" s="15">
        <f t="shared" si="2"/>
        <v>240</v>
      </c>
      <c r="G22" s="16">
        <f t="shared" si="0"/>
      </c>
      <c r="H22" s="20">
        <f t="shared" si="3"/>
      </c>
      <c r="I22" s="22">
        <f t="shared" si="6"/>
      </c>
      <c r="J22" s="20">
        <f t="shared" si="4"/>
      </c>
      <c r="K22" s="21">
        <f t="shared" si="5"/>
      </c>
      <c r="L22" s="16"/>
    </row>
    <row r="23" spans="1:12" ht="15">
      <c r="A23" s="8">
        <v>155</v>
      </c>
      <c r="B23" s="2"/>
      <c r="C23" s="14" t="s">
        <v>10</v>
      </c>
      <c r="D23" s="18">
        <f>STDEV(A2:A1000)</f>
        <v>7.851624035828513</v>
      </c>
      <c r="E23" s="6">
        <v>20</v>
      </c>
      <c r="F23" s="15">
        <f t="shared" si="2"/>
        <v>245</v>
      </c>
      <c r="G23" s="16">
        <f t="shared" si="0"/>
      </c>
      <c r="H23" s="20">
        <f t="shared" si="3"/>
      </c>
      <c r="I23" s="22">
        <f t="shared" si="6"/>
      </c>
      <c r="J23" s="20">
        <f t="shared" si="4"/>
      </c>
      <c r="K23" s="21">
        <f t="shared" si="5"/>
      </c>
      <c r="L23" s="16"/>
    </row>
    <row r="24" spans="1:7" ht="15">
      <c r="A24" s="8">
        <v>177</v>
      </c>
      <c r="B24" s="2"/>
      <c r="E24" s="6">
        <v>21</v>
      </c>
      <c r="F24" s="23">
        <f t="shared" si="2"/>
        <v>250</v>
      </c>
      <c r="G24" s="16">
        <f t="shared" si="0"/>
      </c>
    </row>
    <row r="25" spans="1:4" ht="15">
      <c r="A25" s="8">
        <v>170</v>
      </c>
      <c r="B25" s="2"/>
      <c r="C25" s="11"/>
      <c r="D25" s="13"/>
    </row>
    <row r="26" spans="1:2" ht="15">
      <c r="A26" s="8">
        <v>162</v>
      </c>
      <c r="B26" s="2"/>
    </row>
    <row r="27" spans="1:2" ht="15">
      <c r="A27" s="8">
        <v>162</v>
      </c>
      <c r="B27" s="2"/>
    </row>
    <row r="28" spans="1:2" ht="15">
      <c r="A28" s="8">
        <v>160</v>
      </c>
      <c r="B28" s="2"/>
    </row>
    <row r="29" spans="1:2" ht="15">
      <c r="A29" s="8">
        <v>167</v>
      </c>
      <c r="B29" s="2"/>
    </row>
    <row r="30" spans="1:2" ht="15">
      <c r="A30" s="8">
        <v>158</v>
      </c>
      <c r="B30" s="2"/>
    </row>
    <row r="31" spans="1:2" ht="15">
      <c r="A31" s="8">
        <v>168</v>
      </c>
      <c r="B31" s="2"/>
    </row>
    <row r="32" spans="1:2" ht="15">
      <c r="A32" s="8">
        <v>160</v>
      </c>
      <c r="B32" s="2"/>
    </row>
    <row r="33" spans="1:2" ht="15">
      <c r="A33" s="8">
        <v>162</v>
      </c>
      <c r="B33" s="2"/>
    </row>
    <row r="34" spans="1:2" ht="15">
      <c r="A34" s="8">
        <v>178</v>
      </c>
      <c r="B34" s="2"/>
    </row>
    <row r="35" spans="1:2" ht="15">
      <c r="A35" s="8">
        <v>164</v>
      </c>
      <c r="B35" s="2"/>
    </row>
    <row r="36" spans="1:2" ht="15">
      <c r="A36" s="8">
        <v>165</v>
      </c>
      <c r="B36" s="2"/>
    </row>
    <row r="37" spans="1:2" ht="15">
      <c r="A37" s="8">
        <v>167</v>
      </c>
      <c r="B37" s="2"/>
    </row>
    <row r="38" spans="1:2" ht="15">
      <c r="A38" s="8">
        <v>160</v>
      </c>
      <c r="B38" s="2"/>
    </row>
    <row r="39" spans="1:2" ht="15">
      <c r="A39" s="8">
        <v>167</v>
      </c>
      <c r="B39" s="2"/>
    </row>
    <row r="40" spans="1:2" ht="15">
      <c r="A40" s="8">
        <v>156</v>
      </c>
      <c r="B40" s="2"/>
    </row>
    <row r="41" spans="1:2" ht="15">
      <c r="A41" s="8">
        <v>165</v>
      </c>
      <c r="B41" s="2"/>
    </row>
    <row r="42" spans="1:2" ht="15">
      <c r="A42" s="8">
        <v>173</v>
      </c>
      <c r="B42" s="2"/>
    </row>
    <row r="43" spans="1:2" ht="15">
      <c r="A43" s="8">
        <v>167</v>
      </c>
      <c r="B43" s="2"/>
    </row>
    <row r="44" spans="1:2" ht="15">
      <c r="A44" s="8">
        <v>164</v>
      </c>
      <c r="B44" s="2"/>
    </row>
    <row r="45" spans="1:2" ht="15">
      <c r="A45" s="8">
        <v>166</v>
      </c>
      <c r="B45" s="2"/>
    </row>
    <row r="46" spans="1:2" ht="15">
      <c r="A46" s="8">
        <v>160</v>
      </c>
      <c r="B46" s="2"/>
    </row>
    <row r="47" spans="1:2" ht="15">
      <c r="A47" s="8">
        <v>169</v>
      </c>
      <c r="B47" s="2"/>
    </row>
    <row r="48" spans="1:2" ht="15">
      <c r="A48" s="8">
        <v>172</v>
      </c>
      <c r="B48" s="2"/>
    </row>
    <row r="49" spans="1:2" ht="15">
      <c r="A49" s="8">
        <v>160</v>
      </c>
      <c r="B49" s="2"/>
    </row>
    <row r="50" spans="1:2" ht="15">
      <c r="A50" s="8">
        <v>167</v>
      </c>
      <c r="B50" s="2"/>
    </row>
    <row r="51" spans="1:2" ht="15">
      <c r="A51" s="8">
        <v>160</v>
      </c>
      <c r="B51" s="2"/>
    </row>
    <row r="52" spans="1:2" ht="15">
      <c r="A52" s="8">
        <v>178</v>
      </c>
      <c r="B52" s="2"/>
    </row>
    <row r="53" spans="1:2" ht="15">
      <c r="A53" s="8">
        <v>160</v>
      </c>
      <c r="B53" s="2"/>
    </row>
    <row r="54" spans="1:2" ht="15">
      <c r="A54" s="8">
        <v>165</v>
      </c>
      <c r="B54" s="2"/>
    </row>
    <row r="55" spans="1:2" ht="15">
      <c r="A55" s="8">
        <v>165</v>
      </c>
      <c r="B55" s="2"/>
    </row>
    <row r="56" spans="1:2" ht="15">
      <c r="A56" s="8">
        <v>170</v>
      </c>
      <c r="B56" s="2"/>
    </row>
    <row r="57" spans="1:2" ht="15">
      <c r="A57" s="8">
        <v>172</v>
      </c>
      <c r="B57" s="2"/>
    </row>
    <row r="58" spans="1:2" ht="15">
      <c r="A58" s="8">
        <v>170</v>
      </c>
      <c r="B58" s="2"/>
    </row>
    <row r="59" spans="1:2" ht="15">
      <c r="A59" s="8">
        <v>166</v>
      </c>
      <c r="B59" s="2"/>
    </row>
    <row r="60" spans="1:2" ht="15">
      <c r="A60" s="8">
        <v>165</v>
      </c>
      <c r="B60" s="2"/>
    </row>
    <row r="61" spans="1:2" ht="15">
      <c r="A61" s="8">
        <v>173</v>
      </c>
      <c r="B61" s="2"/>
    </row>
    <row r="62" spans="1:2" ht="15">
      <c r="A62" s="8">
        <v>168</v>
      </c>
      <c r="B62" s="2"/>
    </row>
    <row r="63" spans="1:2" ht="15">
      <c r="A63" s="8">
        <v>164</v>
      </c>
      <c r="B63" s="2"/>
    </row>
    <row r="64" spans="1:2" ht="15">
      <c r="A64" s="8">
        <v>160</v>
      </c>
      <c r="B64" s="2"/>
    </row>
    <row r="65" spans="1:2" ht="15">
      <c r="A65" s="8">
        <v>171</v>
      </c>
      <c r="B65" s="2"/>
    </row>
    <row r="66" spans="1:2" ht="15">
      <c r="A66" s="8">
        <v>180</v>
      </c>
      <c r="B66" s="2"/>
    </row>
    <row r="67" spans="1:2" ht="15">
      <c r="A67" s="8">
        <v>156</v>
      </c>
      <c r="B67" s="2"/>
    </row>
    <row r="68" spans="1:2" ht="15">
      <c r="A68" s="8">
        <v>168</v>
      </c>
      <c r="B68" s="2"/>
    </row>
    <row r="69" spans="1:2" ht="15">
      <c r="A69" s="8">
        <v>173</v>
      </c>
      <c r="B69" s="2"/>
    </row>
    <row r="70" spans="1:2" ht="15">
      <c r="A70" s="8">
        <v>165</v>
      </c>
      <c r="B70" s="2"/>
    </row>
    <row r="71" spans="1:2" ht="15">
      <c r="A71" s="8">
        <v>177</v>
      </c>
      <c r="B71" s="2"/>
    </row>
    <row r="72" spans="1:2" ht="15">
      <c r="A72" s="8">
        <v>159</v>
      </c>
      <c r="B72" s="2"/>
    </row>
    <row r="73" spans="1:2" ht="15">
      <c r="A73" s="8">
        <v>150</v>
      </c>
      <c r="B73" s="2"/>
    </row>
    <row r="74" spans="1:2" ht="15">
      <c r="A74" s="8">
        <v>170</v>
      </c>
      <c r="B74" s="2"/>
    </row>
    <row r="75" spans="1:2" ht="15">
      <c r="A75" s="8">
        <v>167</v>
      </c>
      <c r="B75" s="2"/>
    </row>
    <row r="76" spans="1:2" ht="15">
      <c r="A76" s="8">
        <v>171</v>
      </c>
      <c r="B76" s="2"/>
    </row>
    <row r="77" spans="1:2" ht="15">
      <c r="A77" s="8">
        <v>156</v>
      </c>
      <c r="B77" s="2"/>
    </row>
    <row r="78" spans="1:2" ht="15">
      <c r="A78" s="8">
        <v>167</v>
      </c>
      <c r="B78" s="2"/>
    </row>
    <row r="79" spans="1:2" ht="15">
      <c r="A79" s="8">
        <v>170</v>
      </c>
      <c r="B79" s="2"/>
    </row>
    <row r="80" spans="1:2" ht="15">
      <c r="A80" s="8">
        <v>167</v>
      </c>
      <c r="B80" s="2"/>
    </row>
    <row r="81" spans="1:2" ht="15">
      <c r="A81" s="8">
        <v>172</v>
      </c>
      <c r="B81" s="2"/>
    </row>
    <row r="82" spans="1:2" ht="15">
      <c r="A82" s="8">
        <v>169</v>
      </c>
      <c r="B82" s="2"/>
    </row>
    <row r="83" spans="1:2" ht="15">
      <c r="A83" s="8">
        <v>160</v>
      </c>
      <c r="B83" s="2"/>
    </row>
    <row r="84" spans="1:2" ht="15">
      <c r="A84" s="8">
        <v>165</v>
      </c>
      <c r="B84" s="2"/>
    </row>
    <row r="85" spans="1:2" ht="15">
      <c r="A85" s="8">
        <v>167</v>
      </c>
      <c r="B85" s="2"/>
    </row>
    <row r="86" spans="1:2" ht="15">
      <c r="A86" s="8">
        <v>160</v>
      </c>
      <c r="B86" s="2"/>
    </row>
    <row r="87" spans="1:2" ht="15">
      <c r="A87" s="8">
        <v>167</v>
      </c>
      <c r="B87" s="2"/>
    </row>
    <row r="88" spans="1:2" ht="15">
      <c r="A88" s="8">
        <v>165</v>
      </c>
      <c r="B88" s="2"/>
    </row>
    <row r="89" spans="1:2" ht="15">
      <c r="A89" s="8">
        <v>155</v>
      </c>
      <c r="B89" s="2"/>
    </row>
    <row r="90" spans="1:2" ht="15">
      <c r="A90" s="8">
        <v>170</v>
      </c>
      <c r="B90" s="2"/>
    </row>
    <row r="91" spans="1:2" ht="15">
      <c r="A91" s="8">
        <v>171</v>
      </c>
      <c r="B91" s="2"/>
    </row>
    <row r="92" spans="1:2" ht="15">
      <c r="A92" s="8">
        <v>180</v>
      </c>
      <c r="B92" s="2"/>
    </row>
    <row r="93" spans="1:2" ht="15">
      <c r="A93" s="9">
        <v>162</v>
      </c>
      <c r="B93" s="2"/>
    </row>
    <row r="94" ht="15">
      <c r="A94" s="9">
        <v>168</v>
      </c>
    </row>
    <row r="95" ht="15">
      <c r="A95" s="9">
        <v>169</v>
      </c>
    </row>
    <row r="96" ht="15">
      <c r="A96" s="9">
        <v>170</v>
      </c>
    </row>
    <row r="97" ht="15">
      <c r="A97" s="9">
        <v>170</v>
      </c>
    </row>
    <row r="98" ht="15">
      <c r="A98" s="9">
        <v>170</v>
      </c>
    </row>
    <row r="99" ht="15">
      <c r="A99" s="9">
        <v>172</v>
      </c>
    </row>
    <row r="100" ht="15">
      <c r="A100" s="9">
        <v>172</v>
      </c>
    </row>
    <row r="101" ht="15">
      <c r="A101" s="9">
        <v>174</v>
      </c>
    </row>
    <row r="102" ht="15">
      <c r="A102" s="9">
        <v>174</v>
      </c>
    </row>
    <row r="103" ht="15">
      <c r="A103" s="9">
        <v>175</v>
      </c>
    </row>
    <row r="104" ht="15">
      <c r="A104" s="9">
        <v>175</v>
      </c>
    </row>
    <row r="105" ht="15">
      <c r="A105" s="9">
        <v>175</v>
      </c>
    </row>
    <row r="106" ht="15">
      <c r="A106" s="9">
        <v>175</v>
      </c>
    </row>
    <row r="107" ht="15">
      <c r="A107" s="9">
        <v>175</v>
      </c>
    </row>
    <row r="108" ht="15">
      <c r="A108" s="9">
        <v>176</v>
      </c>
    </row>
    <row r="109" ht="15">
      <c r="A109" s="9">
        <v>176</v>
      </c>
    </row>
    <row r="110" ht="15">
      <c r="A110" s="9">
        <v>176</v>
      </c>
    </row>
    <row r="111" ht="15">
      <c r="A111" s="9">
        <v>177</v>
      </c>
    </row>
    <row r="112" ht="15">
      <c r="A112" s="9">
        <v>177</v>
      </c>
    </row>
    <row r="113" ht="15">
      <c r="A113" s="9">
        <v>177</v>
      </c>
    </row>
    <row r="114" ht="15">
      <c r="A114" s="9">
        <v>178</v>
      </c>
    </row>
    <row r="115" ht="15">
      <c r="A115" s="9">
        <v>178</v>
      </c>
    </row>
    <row r="116" ht="15">
      <c r="A116" s="9">
        <v>178</v>
      </c>
    </row>
    <row r="117" ht="15">
      <c r="A117" s="9">
        <v>179</v>
      </c>
    </row>
    <row r="118" ht="15">
      <c r="A118" s="9">
        <v>181</v>
      </c>
    </row>
    <row r="119" ht="15">
      <c r="A119" s="9">
        <v>182</v>
      </c>
    </row>
    <row r="120" ht="15">
      <c r="A120" s="9">
        <v>182</v>
      </c>
    </row>
    <row r="121" ht="15">
      <c r="A121" s="9">
        <v>183</v>
      </c>
    </row>
    <row r="122" ht="15">
      <c r="A122" s="9">
        <v>183</v>
      </c>
    </row>
    <row r="123" ht="15">
      <c r="A123" s="9">
        <v>184</v>
      </c>
    </row>
    <row r="124" ht="15">
      <c r="A124" s="9">
        <v>188</v>
      </c>
    </row>
    <row r="125" ht="15">
      <c r="A125" s="9">
        <v>192</v>
      </c>
    </row>
    <row r="126" ht="15">
      <c r="A126" s="9">
        <v>193</v>
      </c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2.75">
      <c r="A148" s="7"/>
    </row>
    <row r="149" ht="12.75">
      <c r="A149" s="7"/>
    </row>
    <row r="150" ht="12.75">
      <c r="A150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Verlato</cp:lastModifiedBy>
  <dcterms:modified xsi:type="dcterms:W3CDTF">2016-11-06T14:34:19Z</dcterms:modified>
  <cp:category/>
  <cp:version/>
  <cp:contentType/>
  <cp:contentStatus/>
</cp:coreProperties>
</file>